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850" tabRatio="601" activeTab="2"/>
  </bookViews>
  <sheets>
    <sheet name="出場チーム" sheetId="1" r:id="rId1"/>
    <sheet name="対戦表" sheetId="2" r:id="rId2"/>
    <sheet name="リーグ戦表" sheetId="3" r:id="rId3"/>
    <sheet name="トーナメント" sheetId="4" r:id="rId4"/>
  </sheets>
  <definedNames>
    <definedName name="_xlfn.COUNTIFS" hidden="1">#NAME?</definedName>
    <definedName name="_xlnm.Print_Area" localSheetId="2">'リーグ戦表'!$A$1:$AH$21</definedName>
  </definedNames>
  <calcPr fullCalcOnLoad="1"/>
</workbook>
</file>

<file path=xl/sharedStrings.xml><?xml version="1.0" encoding="utf-8"?>
<sst xmlns="http://schemas.openxmlformats.org/spreadsheetml/2006/main" count="152" uniqueCount="59">
  <si>
    <t>勝</t>
  </si>
  <si>
    <t>負</t>
  </si>
  <si>
    <t>分</t>
  </si>
  <si>
    <t>点</t>
  </si>
  <si>
    <t>順位</t>
  </si>
  <si>
    <t>確定</t>
  </si>
  <si>
    <t>時間</t>
  </si>
  <si>
    <t>　試合スケジュール</t>
  </si>
  <si>
    <t>敵残数</t>
  </si>
  <si>
    <t>得失</t>
  </si>
  <si>
    <t>石田　敦子</t>
  </si>
  <si>
    <t>A2</t>
  </si>
  <si>
    <t>A5</t>
  </si>
  <si>
    <t>A3</t>
  </si>
  <si>
    <t>申込順</t>
  </si>
  <si>
    <t>出場チーム一覧</t>
  </si>
  <si>
    <t>ブロック</t>
  </si>
  <si>
    <t>チ　ー　ム　名</t>
  </si>
  <si>
    <t>代　表　者　名</t>
  </si>
  <si>
    <r>
      <t>内</t>
    </r>
    <r>
      <rPr>
        <b/>
        <sz val="9"/>
        <rFont val="HG丸ｺﾞｼｯｸM-PRO"/>
        <family val="3"/>
      </rPr>
      <t>野</t>
    </r>
  </si>
  <si>
    <t>A1</t>
  </si>
  <si>
    <t>A2</t>
  </si>
  <si>
    <t>A3</t>
  </si>
  <si>
    <t>A4</t>
  </si>
  <si>
    <t>A4</t>
  </si>
  <si>
    <t>×</t>
  </si>
  <si>
    <t>A1</t>
  </si>
  <si>
    <t>ドッジの王子様</t>
  </si>
  <si>
    <t>A6</t>
  </si>
  <si>
    <t>優　勝</t>
  </si>
  <si>
    <t>２　位</t>
  </si>
  <si>
    <t>３　位</t>
  </si>
  <si>
    <t>A7</t>
  </si>
  <si>
    <t>A6</t>
  </si>
  <si>
    <t>A7</t>
  </si>
  <si>
    <t>-</t>
  </si>
  <si>
    <t>山田ユカ子</t>
  </si>
  <si>
    <t>A3</t>
  </si>
  <si>
    <t>A4</t>
  </si>
  <si>
    <t>A4</t>
  </si>
  <si>
    <t>A3</t>
  </si>
  <si>
    <t>決勝トーナメント</t>
  </si>
  <si>
    <t>「第４回　金沢ゆめ街道ジュニアドッジボール大会」</t>
  </si>
  <si>
    <t>鞍月アタッカーズジュニア</t>
  </si>
  <si>
    <t>田上闘球ＦＵＴURES</t>
  </si>
  <si>
    <t>ミックスジュニア</t>
  </si>
  <si>
    <t>石野　ゆかり</t>
  </si>
  <si>
    <t>廣岡　俊和</t>
  </si>
  <si>
    <t>１位</t>
  </si>
  <si>
    <t>４位</t>
  </si>
  <si>
    <t>３位</t>
  </si>
  <si>
    <t>２位</t>
  </si>
  <si>
    <t>決勝トーナメント①</t>
  </si>
  <si>
    <t>決勝トーナメント②</t>
  </si>
  <si>
    <t>３位決勝戦</t>
  </si>
  <si>
    <t>決　勝　戦</t>
  </si>
  <si>
    <t>ミックスジュニア</t>
  </si>
  <si>
    <t>0 6</t>
  </si>
  <si>
    <t>4 0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</si>
</sst>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勝&quot;0&quot;負&quot;"/>
    <numFmt numFmtId="177" formatCode="0&quot;勝&quot;0&quot;負&quot;0&quot;分&quot;&quot;け&quot;"/>
    <numFmt numFmtId="178" formatCode="0&quot;勝&quot;0&quot;負&quot;0&quot;分&quot;"/>
    <numFmt numFmtId="179" formatCode="0_ "/>
    <numFmt numFmtId="180" formatCode="[&lt;=999]000;[&lt;=99999]000\-00;000\-0000"/>
    <numFmt numFmtId="181" formatCode="0_);\(0\)"/>
    <numFmt numFmtId="182" formatCode="0;&quot;▲ &quot;0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HG丸ｺﾞｼｯｸM-PRO"/>
      <family val="3"/>
    </font>
    <font>
      <b/>
      <sz val="9"/>
      <name val="HG丸ｺﾞｼｯｸM-PRO"/>
      <family val="3"/>
    </font>
    <font>
      <b/>
      <sz val="11"/>
      <name val="ＭＳ Ｐゴシック"/>
      <family val="3"/>
    </font>
    <font>
      <b/>
      <sz val="10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sz val="9"/>
      <name val="HG丸ｺﾞｼｯｸM-PRO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sz val="9"/>
      <color indexed="12"/>
      <name val="HG丸ｺﾞｼｯｸM-PRO"/>
      <family val="3"/>
    </font>
    <font>
      <sz val="9"/>
      <color indexed="12"/>
      <name val="ＭＳ Ｐゴシック"/>
      <family val="3"/>
    </font>
    <font>
      <u val="single"/>
      <sz val="18"/>
      <name val="ＭＳ Ｐゴシック"/>
      <family val="3"/>
    </font>
    <font>
      <b/>
      <sz val="6"/>
      <name val="HG丸ｺﾞｼｯｸM-PRO"/>
      <family val="3"/>
    </font>
    <font>
      <b/>
      <u val="single"/>
      <sz val="1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horizontal="left" vertical="center"/>
      <protection/>
    </xf>
    <xf numFmtId="0" fontId="7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20" fontId="10" fillId="0" borderId="0" xfId="61" applyNumberFormat="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182" fontId="3" fillId="0" borderId="0" xfId="61" applyNumberFormat="1" applyFont="1" applyFill="1" applyBorder="1" applyAlignment="1">
      <alignment horizontal="center" vertical="center"/>
      <protection/>
    </xf>
    <xf numFmtId="0" fontId="10" fillId="33" borderId="0" xfId="61" applyFont="1" applyFill="1" applyBorder="1" applyAlignment="1">
      <alignment horizontal="center" vertical="center"/>
      <protection/>
    </xf>
    <xf numFmtId="0" fontId="3" fillId="0" borderId="0" xfId="61" applyNumberFormat="1" applyFont="1" applyFill="1" applyBorder="1" applyAlignment="1">
      <alignment horizontal="center" vertical="center"/>
      <protection/>
    </xf>
    <xf numFmtId="0" fontId="10" fillId="33" borderId="15" xfId="61" applyFont="1" applyFill="1" applyBorder="1" applyAlignment="1">
      <alignment horizontal="center" vertical="center"/>
      <protection/>
    </xf>
    <xf numFmtId="0" fontId="17" fillId="33" borderId="0" xfId="61" applyFont="1" applyFill="1" applyBorder="1" applyAlignment="1">
      <alignment horizontal="center" vertical="center"/>
      <protection/>
    </xf>
    <xf numFmtId="182" fontId="10" fillId="33" borderId="0" xfId="61" applyNumberFormat="1" applyFont="1" applyFill="1" applyBorder="1" applyAlignment="1">
      <alignment horizontal="center" vertical="center"/>
      <protection/>
    </xf>
    <xf numFmtId="41" fontId="3" fillId="0" borderId="0" xfId="61" applyNumberFormat="1" applyFont="1" applyFill="1" applyBorder="1" applyAlignment="1">
      <alignment horizontal="center" vertical="center"/>
      <protection/>
    </xf>
    <xf numFmtId="41" fontId="16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16" xfId="61" applyFont="1" applyFill="1" applyBorder="1" applyAlignment="1">
      <alignment horizontal="center" vertical="center"/>
      <protection/>
    </xf>
    <xf numFmtId="0" fontId="19" fillId="0" borderId="0" xfId="61" applyFont="1" applyFill="1" applyBorder="1" applyAlignment="1">
      <alignment horizontal="center" vertical="center"/>
      <protection/>
    </xf>
    <xf numFmtId="41" fontId="19" fillId="0" borderId="0" xfId="61" applyNumberFormat="1" applyFont="1" applyFill="1" applyBorder="1" applyAlignment="1">
      <alignment horizontal="center" vertical="center"/>
      <protection/>
    </xf>
    <xf numFmtId="0" fontId="1" fillId="33" borderId="0" xfId="6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2" fillId="33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NumberFormat="1" applyFont="1" applyFill="1" applyBorder="1" applyAlignment="1">
      <alignment horizontal="left" vertical="center"/>
      <protection/>
    </xf>
    <xf numFmtId="0" fontId="22" fillId="0" borderId="2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2" fillId="0" borderId="23" xfId="61" applyFont="1" applyFill="1" applyBorder="1" applyAlignment="1">
      <alignment horizontal="center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20" fontId="22" fillId="0" borderId="26" xfId="61" applyNumberFormat="1" applyFont="1" applyFill="1" applyBorder="1" applyAlignment="1">
      <alignment horizontal="center" vertical="center"/>
      <protection/>
    </xf>
    <xf numFmtId="20" fontId="22" fillId="0" borderId="27" xfId="61" applyNumberFormat="1" applyFont="1" applyFill="1" applyBorder="1" applyAlignment="1">
      <alignment horizontal="center" vertical="center"/>
      <protection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10" fillId="0" borderId="29" xfId="61" applyFont="1" applyFill="1" applyBorder="1" applyAlignment="1">
      <alignment horizontal="center" vertical="center"/>
      <protection/>
    </xf>
    <xf numFmtId="20" fontId="22" fillId="0" borderId="30" xfId="61" applyNumberFormat="1" applyFont="1" applyFill="1" applyBorder="1" applyAlignment="1">
      <alignment horizontal="center" vertical="center"/>
      <protection/>
    </xf>
    <xf numFmtId="20" fontId="22" fillId="0" borderId="31" xfId="61" applyNumberFormat="1" applyFont="1" applyFill="1" applyBorder="1" applyAlignment="1">
      <alignment horizontal="center" vertical="center"/>
      <protection/>
    </xf>
    <xf numFmtId="0" fontId="24" fillId="0" borderId="21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5" fillId="0" borderId="33" xfId="0" applyFont="1" applyBorder="1" applyAlignment="1">
      <alignment horizontal="center" vertical="center"/>
    </xf>
    <xf numFmtId="0" fontId="10" fillId="0" borderId="10" xfId="61" applyFont="1" applyFill="1" applyBorder="1" applyAlignment="1">
      <alignment horizontal="center" vertical="center"/>
      <protection/>
    </xf>
    <xf numFmtId="0" fontId="22" fillId="0" borderId="3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10" fillId="0" borderId="27" xfId="61" applyFont="1" applyFill="1" applyBorder="1" applyAlignment="1">
      <alignment horizontal="center" vertical="center"/>
      <protection/>
    </xf>
    <xf numFmtId="0" fontId="2" fillId="34" borderId="36" xfId="61" applyNumberFormat="1" applyFont="1" applyFill="1" applyBorder="1" applyAlignment="1">
      <alignment horizontal="center" vertical="center"/>
      <protection/>
    </xf>
    <xf numFmtId="0" fontId="2" fillId="34" borderId="37" xfId="61" applyNumberFormat="1" applyFont="1" applyFill="1" applyBorder="1" applyAlignment="1">
      <alignment horizontal="center" vertical="center"/>
      <protection/>
    </xf>
    <xf numFmtId="0" fontId="2" fillId="34" borderId="27" xfId="61" applyNumberFormat="1" applyFont="1" applyFill="1" applyBorder="1" applyAlignment="1">
      <alignment horizontal="center" vertical="center"/>
      <protection/>
    </xf>
    <xf numFmtId="0" fontId="2" fillId="34" borderId="38" xfId="61" applyNumberFormat="1" applyFont="1" applyFill="1" applyBorder="1" applyAlignment="1">
      <alignment horizontal="center" vertical="center"/>
      <protection/>
    </xf>
    <xf numFmtId="0" fontId="2" fillId="34" borderId="39" xfId="61" applyNumberFormat="1" applyFont="1" applyFill="1" applyBorder="1" applyAlignment="1">
      <alignment horizontal="center" vertical="center"/>
      <protection/>
    </xf>
    <xf numFmtId="0" fontId="2" fillId="34" borderId="26" xfId="61" applyNumberFormat="1" applyFont="1" applyFill="1" applyBorder="1" applyAlignment="1">
      <alignment horizontal="center" vertical="center"/>
      <protection/>
    </xf>
    <xf numFmtId="0" fontId="2" fillId="35" borderId="36" xfId="61" applyNumberFormat="1" applyFont="1" applyFill="1" applyBorder="1" applyAlignment="1">
      <alignment horizontal="center" vertical="center"/>
      <protection/>
    </xf>
    <xf numFmtId="0" fontId="2" fillId="35" borderId="37" xfId="61" applyNumberFormat="1" applyFont="1" applyFill="1" applyBorder="1" applyAlignment="1">
      <alignment horizontal="center" vertical="center"/>
      <protection/>
    </xf>
    <xf numFmtId="0" fontId="2" fillId="35" borderId="27" xfId="61" applyNumberFormat="1" applyFont="1" applyFill="1" applyBorder="1" applyAlignment="1">
      <alignment horizontal="center" vertical="center"/>
      <protection/>
    </xf>
    <xf numFmtId="0" fontId="2" fillId="35" borderId="0" xfId="61" applyNumberFormat="1" applyFont="1" applyFill="1" applyBorder="1" applyAlignment="1">
      <alignment horizontal="center" vertical="center"/>
      <protection/>
    </xf>
    <xf numFmtId="0" fontId="2" fillId="35" borderId="40" xfId="61" applyNumberFormat="1" applyFont="1" applyFill="1" applyBorder="1" applyAlignment="1">
      <alignment horizontal="center" vertical="center"/>
      <protection/>
    </xf>
    <xf numFmtId="0" fontId="2" fillId="34" borderId="15" xfId="61" applyNumberFormat="1" applyFont="1" applyFill="1" applyBorder="1" applyAlignment="1">
      <alignment horizontal="center" vertical="center"/>
      <protection/>
    </xf>
    <xf numFmtId="0" fontId="2" fillId="34" borderId="0" xfId="61" applyNumberFormat="1" applyFont="1" applyFill="1" applyBorder="1" applyAlignment="1">
      <alignment horizontal="center" vertical="center"/>
      <protection/>
    </xf>
    <xf numFmtId="0" fontId="2" fillId="34" borderId="40" xfId="61" applyNumberFormat="1" applyFont="1" applyFill="1" applyBorder="1" applyAlignment="1">
      <alignment horizontal="center" vertical="center"/>
      <protection/>
    </xf>
    <xf numFmtId="0" fontId="2" fillId="34" borderId="36" xfId="61" applyNumberFormat="1" applyFont="1" applyFill="1" applyBorder="1" applyAlignment="1">
      <alignment horizontal="right" vertical="center"/>
      <protection/>
    </xf>
    <xf numFmtId="0" fontId="2" fillId="35" borderId="38" xfId="61" applyNumberFormat="1" applyFont="1" applyFill="1" applyBorder="1" applyAlignment="1">
      <alignment horizontal="center" vertical="center"/>
      <protection/>
    </xf>
    <xf numFmtId="0" fontId="2" fillId="35" borderId="41" xfId="61" applyNumberFormat="1" applyFont="1" applyFill="1" applyBorder="1" applyAlignment="1">
      <alignment horizontal="center" vertical="center"/>
      <protection/>
    </xf>
    <xf numFmtId="0" fontId="2" fillId="35" borderId="42" xfId="61" applyNumberFormat="1" applyFont="1" applyFill="1" applyBorder="1" applyAlignment="1">
      <alignment horizontal="center" vertical="center"/>
      <protection/>
    </xf>
    <xf numFmtId="0" fontId="2" fillId="35" borderId="43" xfId="61" applyNumberFormat="1" applyFont="1" applyFill="1" applyBorder="1" applyAlignment="1">
      <alignment horizontal="center" vertical="center"/>
      <protection/>
    </xf>
    <xf numFmtId="0" fontId="14" fillId="0" borderId="44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0" fillId="0" borderId="26" xfId="61" applyFont="1" applyFill="1" applyBorder="1" applyAlignment="1">
      <alignment horizontal="center" vertical="center"/>
      <protection/>
    </xf>
    <xf numFmtId="0" fontId="24" fillId="0" borderId="47" xfId="0" applyFont="1" applyFill="1" applyBorder="1" applyAlignment="1">
      <alignment horizontal="left" vertical="center"/>
    </xf>
    <xf numFmtId="0" fontId="22" fillId="0" borderId="4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left" vertical="center"/>
    </xf>
    <xf numFmtId="0" fontId="10" fillId="0" borderId="49" xfId="61" applyFont="1" applyFill="1" applyBorder="1" applyAlignment="1">
      <alignment horizontal="center" vertical="center"/>
      <protection/>
    </xf>
    <xf numFmtId="0" fontId="10" fillId="0" borderId="14" xfId="61" applyFont="1" applyFill="1" applyBorder="1" applyAlignment="1">
      <alignment horizontal="center" vertical="center"/>
      <protection/>
    </xf>
    <xf numFmtId="0" fontId="2" fillId="34" borderId="43" xfId="61" applyNumberFormat="1" applyFont="1" applyFill="1" applyBorder="1" applyAlignment="1">
      <alignment horizontal="center" vertical="center"/>
      <protection/>
    </xf>
    <xf numFmtId="0" fontId="2" fillId="34" borderId="41" xfId="61" applyNumberFormat="1" applyFont="1" applyFill="1" applyBorder="1" applyAlignment="1">
      <alignment horizontal="center" vertical="center"/>
      <protection/>
    </xf>
    <xf numFmtId="0" fontId="2" fillId="34" borderId="42" xfId="61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0" fillId="0" borderId="50" xfId="0" applyBorder="1" applyAlignment="1">
      <alignment/>
    </xf>
    <xf numFmtId="0" fontId="0" fillId="0" borderId="40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26" fillId="33" borderId="0" xfId="6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40" xfId="0" applyBorder="1" applyAlignment="1">
      <alignment horizontal="left"/>
    </xf>
    <xf numFmtId="0" fontId="0" fillId="0" borderId="0" xfId="0" applyBorder="1" applyAlignment="1">
      <alignment horizontal="left"/>
    </xf>
    <xf numFmtId="20" fontId="22" fillId="0" borderId="51" xfId="61" applyNumberFormat="1" applyFont="1" applyFill="1" applyBorder="1" applyAlignment="1">
      <alignment horizontal="center" vertical="center"/>
      <protection/>
    </xf>
    <xf numFmtId="0" fontId="10" fillId="0" borderId="52" xfId="61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20" fontId="22" fillId="0" borderId="53" xfId="61" applyNumberFormat="1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4" fillId="0" borderId="49" xfId="61" applyFont="1" applyFill="1" applyBorder="1" applyAlignment="1">
      <alignment horizontal="center" vertical="center"/>
      <protection/>
    </xf>
    <xf numFmtId="0" fontId="24" fillId="0" borderId="14" xfId="61" applyFont="1" applyFill="1" applyBorder="1" applyAlignment="1">
      <alignment horizontal="center" vertical="center"/>
      <protection/>
    </xf>
    <xf numFmtId="0" fontId="24" fillId="0" borderId="33" xfId="61" applyFont="1" applyFill="1" applyBorder="1" applyAlignment="1">
      <alignment horizontal="center" vertical="center"/>
      <protection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21" fillId="0" borderId="0" xfId="6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3" fillId="0" borderId="52" xfId="61" applyFont="1" applyFill="1" applyBorder="1" applyAlignment="1">
      <alignment horizontal="center" vertical="center"/>
      <protection/>
    </xf>
    <xf numFmtId="0" fontId="3" fillId="0" borderId="56" xfId="61" applyFont="1" applyFill="1" applyBorder="1" applyAlignment="1">
      <alignment horizontal="center" vertical="center"/>
      <protection/>
    </xf>
    <xf numFmtId="41" fontId="3" fillId="0" borderId="36" xfId="61" applyNumberFormat="1" applyFont="1" applyFill="1" applyBorder="1" applyAlignment="1">
      <alignment horizontal="center" vertical="center"/>
      <protection/>
    </xf>
    <xf numFmtId="41" fontId="19" fillId="0" borderId="28" xfId="61" applyNumberFormat="1" applyFont="1" applyFill="1" applyBorder="1" applyAlignment="1">
      <alignment horizontal="center" vertical="center"/>
      <protection/>
    </xf>
    <xf numFmtId="41" fontId="19" fillId="0" borderId="26" xfId="61" applyNumberFormat="1" applyFont="1" applyFill="1" applyBorder="1" applyAlignment="1">
      <alignment horizontal="center" vertical="center"/>
      <protection/>
    </xf>
    <xf numFmtId="41" fontId="16" fillId="0" borderId="22" xfId="61" applyNumberFormat="1" applyFont="1" applyFill="1" applyBorder="1" applyAlignment="1">
      <alignment horizontal="center" vertical="center"/>
      <protection/>
    </xf>
    <xf numFmtId="41" fontId="16" fillId="0" borderId="21" xfId="61" applyNumberFormat="1" applyFont="1" applyFill="1" applyBorder="1" applyAlignment="1">
      <alignment horizontal="center" vertical="center"/>
      <protection/>
    </xf>
    <xf numFmtId="41" fontId="3" fillId="0" borderId="52" xfId="61" applyNumberFormat="1" applyFont="1" applyFill="1" applyBorder="1" applyAlignment="1">
      <alignment horizontal="center" vertical="center"/>
      <protection/>
    </xf>
    <xf numFmtId="41" fontId="3" fillId="0" borderId="56" xfId="61" applyNumberFormat="1" applyFont="1" applyFill="1" applyBorder="1" applyAlignment="1">
      <alignment horizontal="center" vertical="center"/>
      <protection/>
    </xf>
    <xf numFmtId="41" fontId="3" fillId="0" borderId="22" xfId="61" applyNumberFormat="1" applyFont="1" applyFill="1" applyBorder="1" applyAlignment="1">
      <alignment horizontal="center" vertical="center"/>
      <protection/>
    </xf>
    <xf numFmtId="41" fontId="3" fillId="0" borderId="21" xfId="61" applyNumberFormat="1" applyFont="1" applyFill="1" applyBorder="1" applyAlignment="1">
      <alignment horizontal="center" vertical="center"/>
      <protection/>
    </xf>
    <xf numFmtId="182" fontId="3" fillId="0" borderId="22" xfId="61" applyNumberFormat="1" applyFont="1" applyFill="1" applyBorder="1" applyAlignment="1">
      <alignment horizontal="center" vertical="center"/>
      <protection/>
    </xf>
    <xf numFmtId="182" fontId="3" fillId="0" borderId="21" xfId="61" applyNumberFormat="1" applyFont="1" applyFill="1" applyBorder="1" applyAlignment="1">
      <alignment horizontal="center" vertical="center"/>
      <protection/>
    </xf>
    <xf numFmtId="41" fontId="2" fillId="0" borderId="12" xfId="61" applyNumberFormat="1" applyFont="1" applyFill="1" applyBorder="1" applyAlignment="1">
      <alignment horizontal="center" vertical="center"/>
      <protection/>
    </xf>
    <xf numFmtId="0" fontId="3" fillId="0" borderId="53" xfId="61" applyFont="1" applyFill="1" applyBorder="1" applyAlignment="1">
      <alignment horizontal="center" vertical="center"/>
      <protection/>
    </xf>
    <xf numFmtId="0" fontId="3" fillId="0" borderId="57" xfId="61" applyFont="1" applyFill="1" applyBorder="1" applyAlignment="1">
      <alignment horizontal="center" vertical="center"/>
      <protection/>
    </xf>
    <xf numFmtId="0" fontId="5" fillId="0" borderId="10" xfId="61" applyNumberFormat="1" applyFont="1" applyFill="1" applyBorder="1" applyAlignment="1">
      <alignment horizontal="left" vertical="center"/>
      <protection/>
    </xf>
    <xf numFmtId="41" fontId="16" fillId="0" borderId="58" xfId="61" applyNumberFormat="1" applyFont="1" applyFill="1" applyBorder="1" applyAlignment="1">
      <alignment horizontal="center" vertical="center"/>
      <protection/>
    </xf>
    <xf numFmtId="182" fontId="3" fillId="0" borderId="58" xfId="61" applyNumberFormat="1" applyFont="1" applyFill="1" applyBorder="1" applyAlignment="1">
      <alignment horizontal="center" vertical="center"/>
      <protection/>
    </xf>
    <xf numFmtId="41" fontId="3" fillId="0" borderId="58" xfId="61" applyNumberFormat="1" applyFont="1" applyFill="1" applyBorder="1" applyAlignment="1">
      <alignment horizontal="center" vertical="center"/>
      <protection/>
    </xf>
    <xf numFmtId="41" fontId="2" fillId="0" borderId="33" xfId="61" applyNumberFormat="1" applyFont="1" applyFill="1" applyBorder="1" applyAlignment="1">
      <alignment horizontal="center" vertical="center"/>
      <protection/>
    </xf>
    <xf numFmtId="0" fontId="2" fillId="0" borderId="59" xfId="61" applyNumberFormat="1" applyFont="1" applyFill="1" applyBorder="1" applyAlignment="1">
      <alignment horizontal="center" vertical="center"/>
      <protection/>
    </xf>
    <xf numFmtId="0" fontId="2" fillId="0" borderId="60" xfId="61" applyNumberFormat="1" applyFont="1" applyFill="1" applyBorder="1" applyAlignment="1">
      <alignment horizontal="center" vertical="center"/>
      <protection/>
    </xf>
    <xf numFmtId="0" fontId="2" fillId="0" borderId="61" xfId="61" applyNumberFormat="1" applyFont="1" applyFill="1" applyBorder="1" applyAlignment="1">
      <alignment horizontal="center" vertical="center"/>
      <protection/>
    </xf>
    <xf numFmtId="0" fontId="2" fillId="0" borderId="62" xfId="61" applyNumberFormat="1" applyFont="1" applyFill="1" applyBorder="1" applyAlignment="1">
      <alignment horizontal="center" vertical="center"/>
      <protection/>
    </xf>
    <xf numFmtId="0" fontId="2" fillId="0" borderId="63" xfId="61" applyNumberFormat="1" applyFont="1" applyFill="1" applyBorder="1" applyAlignment="1">
      <alignment horizontal="center" vertical="center"/>
      <protection/>
    </xf>
    <xf numFmtId="0" fontId="2" fillId="0" borderId="64" xfId="61" applyNumberFormat="1" applyFont="1" applyFill="1" applyBorder="1" applyAlignment="1">
      <alignment horizontal="center" vertical="center"/>
      <protection/>
    </xf>
    <xf numFmtId="41" fontId="3" fillId="0" borderId="65" xfId="61" applyNumberFormat="1" applyFont="1" applyFill="1" applyBorder="1" applyAlignment="1">
      <alignment horizontal="center" vertical="center"/>
      <protection/>
    </xf>
    <xf numFmtId="0" fontId="3" fillId="0" borderId="66" xfId="61" applyFont="1" applyFill="1" applyBorder="1" applyAlignment="1">
      <alignment horizontal="center" vertical="center"/>
      <protection/>
    </xf>
    <xf numFmtId="0" fontId="3" fillId="0" borderId="30" xfId="61" applyFont="1" applyFill="1" applyBorder="1" applyAlignment="1">
      <alignment horizontal="center" vertical="center"/>
      <protection/>
    </xf>
    <xf numFmtId="0" fontId="3" fillId="0" borderId="65" xfId="61" applyFont="1" applyFill="1" applyBorder="1" applyAlignment="1">
      <alignment horizontal="center" vertical="center"/>
      <protection/>
    </xf>
    <xf numFmtId="0" fontId="5" fillId="0" borderId="67" xfId="61" applyNumberFormat="1" applyFont="1" applyFill="1" applyBorder="1" applyAlignment="1">
      <alignment horizontal="left" vertical="center" wrapText="1"/>
      <protection/>
    </xf>
    <xf numFmtId="0" fontId="5" fillId="0" borderId="28" xfId="61" applyNumberFormat="1" applyFont="1" applyFill="1" applyBorder="1" applyAlignment="1">
      <alignment horizontal="left" vertical="center" wrapText="1"/>
      <protection/>
    </xf>
    <xf numFmtId="0" fontId="5" fillId="0" borderId="43" xfId="61" applyNumberFormat="1" applyFont="1" applyFill="1" applyBorder="1" applyAlignment="1">
      <alignment horizontal="left" vertical="center" wrapText="1"/>
      <protection/>
    </xf>
    <xf numFmtId="0" fontId="5" fillId="0" borderId="42" xfId="61" applyNumberFormat="1" applyFont="1" applyFill="1" applyBorder="1" applyAlignment="1">
      <alignment horizontal="left" vertical="center" wrapText="1"/>
      <protection/>
    </xf>
    <xf numFmtId="41" fontId="3" fillId="0" borderId="68" xfId="61" applyNumberFormat="1" applyFont="1" applyFill="1" applyBorder="1" applyAlignment="1">
      <alignment horizontal="center" vertical="center"/>
      <protection/>
    </xf>
    <xf numFmtId="41" fontId="19" fillId="0" borderId="42" xfId="61" applyNumberFormat="1" applyFont="1" applyFill="1" applyBorder="1" applyAlignment="1">
      <alignment horizontal="center" vertical="center"/>
      <protection/>
    </xf>
    <xf numFmtId="0" fontId="5" fillId="0" borderId="69" xfId="61" applyNumberFormat="1" applyFont="1" applyFill="1" applyBorder="1" applyAlignment="1">
      <alignment horizontal="center" vertical="center" wrapText="1"/>
      <protection/>
    </xf>
    <xf numFmtId="0" fontId="5" fillId="0" borderId="44" xfId="61" applyNumberFormat="1" applyFont="1" applyFill="1" applyBorder="1" applyAlignment="1">
      <alignment horizontal="center" vertical="center" wrapText="1"/>
      <protection/>
    </xf>
    <xf numFmtId="0" fontId="5" fillId="0" borderId="70" xfId="61" applyNumberFormat="1" applyFont="1" applyFill="1" applyBorder="1" applyAlignment="1">
      <alignment horizontal="center" vertical="center" wrapText="1"/>
      <protection/>
    </xf>
    <xf numFmtId="0" fontId="5" fillId="0" borderId="39" xfId="61" applyNumberFormat="1" applyFont="1" applyFill="1" applyBorder="1" applyAlignment="1">
      <alignment horizontal="center" vertical="center" wrapText="1"/>
      <protection/>
    </xf>
    <xf numFmtId="0" fontId="5" fillId="0" borderId="38" xfId="61" applyNumberFormat="1" applyFont="1" applyFill="1" applyBorder="1" applyAlignment="1">
      <alignment horizontal="center" vertical="center" wrapText="1"/>
      <protection/>
    </xf>
    <xf numFmtId="0" fontId="5" fillId="0" borderId="26" xfId="61" applyNumberFormat="1" applyFont="1" applyFill="1" applyBorder="1" applyAlignment="1">
      <alignment horizontal="center" vertical="center" wrapText="1"/>
      <protection/>
    </xf>
    <xf numFmtId="182" fontId="3" fillId="0" borderId="20" xfId="61" applyNumberFormat="1" applyFont="1" applyFill="1" applyBorder="1" applyAlignment="1">
      <alignment horizontal="center" vertical="center"/>
      <protection/>
    </xf>
    <xf numFmtId="182" fontId="3" fillId="0" borderId="10" xfId="61" applyNumberFormat="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0" fontId="2" fillId="0" borderId="22" xfId="61" applyFont="1" applyFill="1" applyBorder="1" applyAlignment="1">
      <alignment horizontal="center" vertical="center"/>
      <protection/>
    </xf>
    <xf numFmtId="49" fontId="3" fillId="0" borderId="17" xfId="61" applyNumberFormat="1" applyFont="1" applyFill="1" applyBorder="1" applyAlignment="1">
      <alignment horizontal="center" vertical="center"/>
      <protection/>
    </xf>
    <xf numFmtId="49" fontId="3" fillId="0" borderId="56" xfId="61" applyNumberFormat="1" applyFont="1" applyFill="1" applyBorder="1" applyAlignment="1">
      <alignment horizontal="center" vertical="center"/>
      <protection/>
    </xf>
    <xf numFmtId="49" fontId="3" fillId="0" borderId="18" xfId="61" applyNumberFormat="1" applyFont="1" applyFill="1" applyBorder="1" applyAlignment="1">
      <alignment horizontal="center" vertical="center"/>
      <protection/>
    </xf>
    <xf numFmtId="49" fontId="3" fillId="0" borderId="21" xfId="61" applyNumberFormat="1" applyFont="1" applyFill="1" applyBorder="1" applyAlignment="1">
      <alignment horizontal="center" vertical="center"/>
      <protection/>
    </xf>
    <xf numFmtId="0" fontId="3" fillId="0" borderId="71" xfId="61" applyFont="1" applyFill="1" applyBorder="1" applyAlignment="1">
      <alignment horizontal="center" vertical="center"/>
      <protection/>
    </xf>
    <xf numFmtId="0" fontId="5" fillId="0" borderId="39" xfId="61" applyNumberFormat="1" applyFont="1" applyFill="1" applyBorder="1" applyAlignment="1">
      <alignment horizontal="left" vertical="center" wrapText="1"/>
      <protection/>
    </xf>
    <xf numFmtId="0" fontId="5" fillId="0" borderId="26" xfId="61" applyNumberFormat="1" applyFont="1" applyFill="1" applyBorder="1" applyAlignment="1">
      <alignment horizontal="left" vertical="center" wrapText="1"/>
      <protection/>
    </xf>
    <xf numFmtId="0" fontId="2" fillId="0" borderId="72" xfId="61" applyNumberFormat="1" applyFont="1" applyFill="1" applyBorder="1" applyAlignment="1">
      <alignment horizontal="center" vertical="center"/>
      <protection/>
    </xf>
    <xf numFmtId="0" fontId="2" fillId="0" borderId="73" xfId="61" applyNumberFormat="1" applyFont="1" applyFill="1" applyBorder="1" applyAlignment="1">
      <alignment horizontal="center" vertical="center"/>
      <protection/>
    </xf>
    <xf numFmtId="0" fontId="2" fillId="0" borderId="74" xfId="61" applyNumberFormat="1" applyFont="1" applyFill="1" applyBorder="1" applyAlignment="1">
      <alignment horizontal="center" vertical="center"/>
      <protection/>
    </xf>
    <xf numFmtId="49" fontId="3" fillId="0" borderId="20" xfId="61" applyNumberFormat="1" applyFont="1" applyFill="1" applyBorder="1" applyAlignment="1">
      <alignment horizontal="center" vertical="center"/>
      <protection/>
    </xf>
    <xf numFmtId="49" fontId="3" fillId="0" borderId="10" xfId="61" applyNumberFormat="1" applyFont="1" applyFill="1" applyBorder="1" applyAlignment="1">
      <alignment horizontal="center" vertical="center"/>
      <protection/>
    </xf>
    <xf numFmtId="0" fontId="11" fillId="0" borderId="75" xfId="61" applyFont="1" applyFill="1" applyBorder="1" applyAlignment="1">
      <alignment horizontal="center" vertical="center"/>
      <protection/>
    </xf>
    <xf numFmtId="0" fontId="3" fillId="0" borderId="36" xfId="61" applyFont="1" applyFill="1" applyBorder="1" applyAlignment="1">
      <alignment horizontal="center" vertical="center"/>
      <protection/>
    </xf>
    <xf numFmtId="0" fontId="19" fillId="0" borderId="70" xfId="61" applyFont="1" applyFill="1" applyBorder="1" applyAlignment="1">
      <alignment horizontal="center" vertical="center"/>
      <protection/>
    </xf>
    <xf numFmtId="0" fontId="19" fillId="0" borderId="26" xfId="61" applyFont="1" applyFill="1" applyBorder="1" applyAlignment="1">
      <alignment horizontal="center" vertical="center"/>
      <protection/>
    </xf>
    <xf numFmtId="0" fontId="16" fillId="0" borderId="20" xfId="61" applyFont="1" applyFill="1" applyBorder="1" applyAlignment="1">
      <alignment horizontal="center" vertical="center"/>
      <protection/>
    </xf>
    <xf numFmtId="0" fontId="16" fillId="0" borderId="10" xfId="61" applyFont="1" applyFill="1" applyBorder="1" applyAlignment="1">
      <alignment horizontal="center" vertical="center"/>
      <protection/>
    </xf>
    <xf numFmtId="0" fontId="29" fillId="0" borderId="0" xfId="61" applyFont="1" applyFill="1" applyBorder="1" applyAlignment="1">
      <alignment horizontal="center" vertical="center"/>
      <protection/>
    </xf>
    <xf numFmtId="0" fontId="3" fillId="0" borderId="76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27" fillId="0" borderId="67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14" fillId="0" borderId="38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5" fillId="33" borderId="37" xfId="61" applyFont="1" applyFill="1" applyBorder="1" applyAlignment="1">
      <alignment horizontal="center" vertical="center"/>
      <protection/>
    </xf>
    <xf numFmtId="0" fontId="21" fillId="33" borderId="38" xfId="61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38" xfId="0" applyFont="1" applyBorder="1" applyAlignment="1">
      <alignment vertical="center"/>
    </xf>
    <xf numFmtId="0" fontId="24" fillId="0" borderId="77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27" fillId="0" borderId="38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48" fillId="0" borderId="3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82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対戦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20</xdr:row>
      <xdr:rowOff>0</xdr:rowOff>
    </xdr:from>
    <xdr:to>
      <xdr:col>3</xdr:col>
      <xdr:colOff>704850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990725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20</xdr:row>
      <xdr:rowOff>0</xdr:rowOff>
    </xdr:from>
    <xdr:to>
      <xdr:col>3</xdr:col>
      <xdr:colOff>723900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2009775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1148715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148715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9.00390625" style="9" customWidth="1"/>
    <col min="2" max="3" width="7.625" style="10" customWidth="1"/>
    <col min="4" max="4" width="35.625" style="9" customWidth="1"/>
    <col min="5" max="5" width="20.625" style="10" customWidth="1"/>
    <col min="6" max="16384" width="9.00390625" style="9" customWidth="1"/>
  </cols>
  <sheetData>
    <row r="1" spans="2:6" ht="34.5" customHeight="1">
      <c r="B1" s="133" t="s">
        <v>42</v>
      </c>
      <c r="C1" s="133"/>
      <c r="D1" s="133"/>
      <c r="E1" s="133"/>
      <c r="F1" s="47"/>
    </row>
    <row r="2" spans="2:6" ht="45" customHeight="1">
      <c r="B2" s="132" t="s">
        <v>15</v>
      </c>
      <c r="C2" s="132"/>
      <c r="D2" s="132"/>
      <c r="E2" s="132"/>
      <c r="F2" s="48"/>
    </row>
    <row r="3" ht="34.5" customHeight="1" thickBot="1"/>
    <row r="4" spans="2:5" ht="39.75" customHeight="1" thickBot="1">
      <c r="B4" s="36" t="s">
        <v>14</v>
      </c>
      <c r="C4" s="37" t="s">
        <v>16</v>
      </c>
      <c r="D4" s="100" t="s">
        <v>17</v>
      </c>
      <c r="E4" s="101" t="s">
        <v>18</v>
      </c>
    </row>
    <row r="5" spans="2:6" ht="49.5" customHeight="1">
      <c r="B5" s="38">
        <v>1</v>
      </c>
      <c r="C5" s="39" t="s">
        <v>20</v>
      </c>
      <c r="D5" s="49" t="s">
        <v>27</v>
      </c>
      <c r="E5" s="13" t="s">
        <v>10</v>
      </c>
      <c r="F5" s="8"/>
    </row>
    <row r="6" spans="2:6" ht="49.5" customHeight="1">
      <c r="B6" s="12">
        <v>2</v>
      </c>
      <c r="C6" s="11" t="s">
        <v>11</v>
      </c>
      <c r="D6" s="130" t="s">
        <v>43</v>
      </c>
      <c r="E6" s="131" t="s">
        <v>47</v>
      </c>
      <c r="F6" s="8"/>
    </row>
    <row r="7" spans="2:6" ht="49.5" customHeight="1">
      <c r="B7" s="12">
        <v>3</v>
      </c>
      <c r="C7" s="11" t="s">
        <v>37</v>
      </c>
      <c r="D7" s="49" t="s">
        <v>44</v>
      </c>
      <c r="E7" s="13" t="s">
        <v>46</v>
      </c>
      <c r="F7" s="8"/>
    </row>
    <row r="8" spans="2:6" ht="49.5" customHeight="1" thickBot="1">
      <c r="B8" s="14">
        <v>4</v>
      </c>
      <c r="C8" s="15" t="s">
        <v>38</v>
      </c>
      <c r="D8" s="68" t="s">
        <v>45</v>
      </c>
      <c r="E8" s="69" t="s">
        <v>36</v>
      </c>
      <c r="F8" s="8"/>
    </row>
    <row r="9" spans="2:6" ht="49.5" customHeight="1">
      <c r="B9" s="94"/>
      <c r="C9" s="94"/>
      <c r="D9" s="95"/>
      <c r="E9" s="94"/>
      <c r="F9" s="8"/>
    </row>
    <row r="10" spans="2:6" ht="49.5" customHeight="1">
      <c r="B10" s="96"/>
      <c r="C10" s="96"/>
      <c r="D10" s="97"/>
      <c r="E10" s="96"/>
      <c r="F10" s="8"/>
    </row>
    <row r="11" spans="2:5" ht="49.5" customHeight="1">
      <c r="B11" s="96"/>
      <c r="C11" s="96"/>
      <c r="D11" s="98"/>
      <c r="E11" s="99"/>
    </row>
  </sheetData>
  <sheetProtection/>
  <mergeCells count="2">
    <mergeCell ref="B2:E2"/>
    <mergeCell ref="B1:E1"/>
  </mergeCells>
  <printOptions/>
  <pageMargins left="0.7874015748031497" right="0.7874015748031497" top="1.1811023622047245" bottom="0.98425196850393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3" width="5.625" style="2" customWidth="1"/>
    <col min="4" max="4" width="30.625" style="3" customWidth="1"/>
    <col min="5" max="5" width="3.625" style="1" customWidth="1"/>
    <col min="6" max="6" width="5.625" style="2" customWidth="1"/>
    <col min="7" max="7" width="30.625" style="3" customWidth="1"/>
    <col min="8" max="16384" width="9.00390625" style="26" customWidth="1"/>
  </cols>
  <sheetData>
    <row r="2" spans="1:7" ht="30" customHeight="1">
      <c r="A2" s="139" t="s">
        <v>42</v>
      </c>
      <c r="B2" s="139"/>
      <c r="C2" s="139"/>
      <c r="D2" s="139"/>
      <c r="E2" s="139"/>
      <c r="F2" s="139"/>
      <c r="G2" s="139"/>
    </row>
    <row r="3" spans="1:7" ht="34.5" customHeight="1">
      <c r="A3" s="140" t="s">
        <v>7</v>
      </c>
      <c r="B3" s="140"/>
      <c r="C3" s="140"/>
      <c r="D3" s="140"/>
      <c r="E3" s="140"/>
      <c r="F3" s="140"/>
      <c r="G3" s="140"/>
    </row>
    <row r="4" spans="2:6" ht="19.5" customHeight="1" thickBot="1">
      <c r="B4" s="6"/>
      <c r="C4" s="6"/>
      <c r="D4" s="5"/>
      <c r="E4" s="28"/>
      <c r="F4" s="29"/>
    </row>
    <row r="5" spans="1:7" ht="24.75" customHeight="1" thickBot="1">
      <c r="A5" s="32"/>
      <c r="B5" s="59" t="s">
        <v>6</v>
      </c>
      <c r="C5" s="137"/>
      <c r="D5" s="137"/>
      <c r="E5" s="137"/>
      <c r="F5" s="137"/>
      <c r="G5" s="138"/>
    </row>
    <row r="6" spans="1:7" ht="49.5" customHeight="1">
      <c r="A6" s="50">
        <v>1</v>
      </c>
      <c r="B6" s="60">
        <v>0.6875</v>
      </c>
      <c r="C6" s="54" t="s">
        <v>26</v>
      </c>
      <c r="D6" s="62" t="str">
        <f>VLOOKUP(C6,'リーグ戦表'!B6:D13,2,FALSE)</f>
        <v>ドッジの王子様</v>
      </c>
      <c r="E6" s="43" t="s">
        <v>25</v>
      </c>
      <c r="F6" s="43" t="s">
        <v>11</v>
      </c>
      <c r="G6" s="65" t="str">
        <f>VLOOKUP(F6,'リーグ戦表'!B6:D13,2,FALSE)</f>
        <v>鞍月アタッカーズジュニア</v>
      </c>
    </row>
    <row r="7" spans="1:7" ht="49.5" customHeight="1">
      <c r="A7" s="51">
        <v>2</v>
      </c>
      <c r="B7" s="60">
        <v>0.6944444444444445</v>
      </c>
      <c r="C7" s="55" t="s">
        <v>13</v>
      </c>
      <c r="D7" s="63" t="str">
        <f>VLOOKUP(C7,'リーグ戦表'!B6:D13,2,FALSE)</f>
        <v>田上闘球ＦＵＴURES</v>
      </c>
      <c r="E7" s="44" t="s">
        <v>25</v>
      </c>
      <c r="F7" s="44" t="s">
        <v>24</v>
      </c>
      <c r="G7" s="66" t="str">
        <f>VLOOKUP(F7,'リーグ戦表'!B6:D13,2,FALSE)</f>
        <v>ミックスジュニア</v>
      </c>
    </row>
    <row r="8" spans="1:7" ht="49.5" customHeight="1" hidden="1">
      <c r="A8" s="51">
        <v>3</v>
      </c>
      <c r="B8" s="60">
        <v>0.7013888888888888</v>
      </c>
      <c r="C8" s="55" t="s">
        <v>12</v>
      </c>
      <c r="D8" s="63" t="e">
        <f>VLOOKUP(C8,'リーグ戦表'!B6:D13,2,FALSE)</f>
        <v>#N/A</v>
      </c>
      <c r="E8" s="44" t="s">
        <v>25</v>
      </c>
      <c r="F8" s="44" t="s">
        <v>28</v>
      </c>
      <c r="G8" s="66" t="e">
        <f>VLOOKUP(F8,'リーグ戦表'!B6:D13,2,FALSE)</f>
        <v>#N/A</v>
      </c>
    </row>
    <row r="9" spans="1:7" ht="49.5" customHeight="1" hidden="1">
      <c r="A9" s="51">
        <v>4</v>
      </c>
      <c r="B9" s="60">
        <v>0.7083333333333334</v>
      </c>
      <c r="C9" s="55" t="s">
        <v>26</v>
      </c>
      <c r="D9" s="63" t="str">
        <f>VLOOKUP(C9,'リーグ戦表'!B6:D13,2,FALSE)</f>
        <v>ドッジの王子様</v>
      </c>
      <c r="E9" s="44" t="s">
        <v>25</v>
      </c>
      <c r="F9" s="44" t="s">
        <v>32</v>
      </c>
      <c r="G9" s="66" t="e">
        <f>VLOOKUP(F9,'リーグ戦表'!B6:D13,2,FALSE)</f>
        <v>#N/A</v>
      </c>
    </row>
    <row r="10" spans="1:7" ht="49.5" customHeight="1">
      <c r="A10" s="51">
        <v>3</v>
      </c>
      <c r="B10" s="60">
        <v>0.7013888888888888</v>
      </c>
      <c r="C10" s="55" t="s">
        <v>20</v>
      </c>
      <c r="D10" s="63" t="str">
        <f>VLOOKUP(C10,'リーグ戦表'!B6:D13,2,FALSE)</f>
        <v>ドッジの王子様</v>
      </c>
      <c r="E10" s="44" t="s">
        <v>25</v>
      </c>
      <c r="F10" s="44" t="s">
        <v>13</v>
      </c>
      <c r="G10" s="66" t="str">
        <f>VLOOKUP(F10,'リーグ戦表'!B6:D13,2,FALSE)</f>
        <v>田上闘球ＦＵＴURES</v>
      </c>
    </row>
    <row r="11" spans="1:7" ht="49.5" customHeight="1" hidden="1">
      <c r="A11" s="51">
        <v>6</v>
      </c>
      <c r="B11" s="60">
        <v>0.7222222222222222</v>
      </c>
      <c r="C11" s="55" t="s">
        <v>24</v>
      </c>
      <c r="D11" s="63" t="str">
        <f>VLOOKUP(C11,'リーグ戦表'!B6:D13,2,FALSE)</f>
        <v>ミックスジュニア</v>
      </c>
      <c r="E11" s="44" t="s">
        <v>25</v>
      </c>
      <c r="F11" s="44" t="s">
        <v>12</v>
      </c>
      <c r="G11" s="66" t="e">
        <f>VLOOKUP(F11,'リーグ戦表'!B6:D13,2,FALSE)</f>
        <v>#N/A</v>
      </c>
    </row>
    <row r="12" spans="1:7" ht="49.5" customHeight="1" hidden="1">
      <c r="A12" s="52">
        <v>7</v>
      </c>
      <c r="B12" s="60">
        <v>0.710416666666667</v>
      </c>
      <c r="C12" s="56" t="s">
        <v>28</v>
      </c>
      <c r="D12" s="63" t="e">
        <f>VLOOKUP(C12,'リーグ戦表'!B6:D13,2,FALSE)</f>
        <v>#N/A</v>
      </c>
      <c r="E12" s="44" t="s">
        <v>25</v>
      </c>
      <c r="F12" s="43" t="s">
        <v>32</v>
      </c>
      <c r="G12" s="65" t="e">
        <f>VLOOKUP(F12,'リーグ戦表'!B6:D13,2,FALSE)</f>
        <v>#N/A</v>
      </c>
    </row>
    <row r="13" spans="1:7" ht="49.5" customHeight="1">
      <c r="A13" s="52">
        <v>4</v>
      </c>
      <c r="B13" s="60">
        <v>0.7083333333333334</v>
      </c>
      <c r="C13" s="57" t="s">
        <v>11</v>
      </c>
      <c r="D13" s="63" t="str">
        <f>VLOOKUP(C13,'リーグ戦表'!B6:D13,2,FALSE)</f>
        <v>鞍月アタッカーズジュニア</v>
      </c>
      <c r="E13" s="44" t="s">
        <v>25</v>
      </c>
      <c r="F13" s="44" t="s">
        <v>39</v>
      </c>
      <c r="G13" s="66" t="str">
        <f>VLOOKUP(F13,'リーグ戦表'!B6:D13,2,FALSE)</f>
        <v>ミックスジュニア</v>
      </c>
    </row>
    <row r="14" spans="1:7" ht="49.5" customHeight="1">
      <c r="A14" s="52">
        <v>5</v>
      </c>
      <c r="B14" s="60">
        <v>0.7152777777777778</v>
      </c>
      <c r="C14" s="57" t="s">
        <v>11</v>
      </c>
      <c r="D14" s="63" t="str">
        <f>VLOOKUP(C14,'リーグ戦表'!B6:D13,2,FALSE)</f>
        <v>鞍月アタッカーズジュニア</v>
      </c>
      <c r="E14" s="44" t="s">
        <v>25</v>
      </c>
      <c r="F14" s="44" t="s">
        <v>40</v>
      </c>
      <c r="G14" s="66" t="str">
        <f>VLOOKUP(F14,'リーグ戦表'!B6:D13,2,FALSE)</f>
        <v>田上闘球ＦＵＴURES</v>
      </c>
    </row>
    <row r="15" spans="1:7" ht="49.5" customHeight="1" hidden="1">
      <c r="A15" s="52">
        <v>10</v>
      </c>
      <c r="B15" s="60">
        <v>0.727083333333333</v>
      </c>
      <c r="C15" s="58" t="s">
        <v>12</v>
      </c>
      <c r="D15" s="63" t="e">
        <f>VLOOKUP(C15,'リーグ戦表'!B6:D13,2,FALSE)</f>
        <v>#N/A</v>
      </c>
      <c r="E15" s="44" t="s">
        <v>25</v>
      </c>
      <c r="F15" s="45" t="s">
        <v>32</v>
      </c>
      <c r="G15" s="66" t="e">
        <f>VLOOKUP(F15,'リーグ戦表'!B6:D13,2,FALSE)</f>
        <v>#N/A</v>
      </c>
    </row>
    <row r="16" spans="1:7" ht="49.5" customHeight="1" hidden="1">
      <c r="A16" s="52">
        <v>11</v>
      </c>
      <c r="B16" s="60">
        <v>0.732638888888889</v>
      </c>
      <c r="C16" s="58" t="s">
        <v>26</v>
      </c>
      <c r="D16" s="63" t="str">
        <f>VLOOKUP(C16,'リーグ戦表'!B6:D13,2,FALSE)</f>
        <v>ドッジの王子様</v>
      </c>
      <c r="E16" s="44" t="s">
        <v>25</v>
      </c>
      <c r="F16" s="45" t="s">
        <v>28</v>
      </c>
      <c r="G16" s="66" t="e">
        <f>VLOOKUP(F16,'リーグ戦表'!B6:D13,2,FALSE)</f>
        <v>#N/A</v>
      </c>
    </row>
    <row r="17" spans="1:7" ht="49.5" customHeight="1" hidden="1">
      <c r="A17" s="52">
        <v>12</v>
      </c>
      <c r="B17" s="60">
        <v>0.738194444444444</v>
      </c>
      <c r="C17" s="58" t="s">
        <v>11</v>
      </c>
      <c r="D17" s="63" t="str">
        <f>VLOOKUP(C17,'リーグ戦表'!B6:D13,2,FALSE)</f>
        <v>鞍月アタッカーズジュニア</v>
      </c>
      <c r="E17" s="44" t="s">
        <v>25</v>
      </c>
      <c r="F17" s="45" t="s">
        <v>12</v>
      </c>
      <c r="G17" s="66" t="e">
        <f>VLOOKUP(F17,'リーグ戦表'!B6:D13,2,FALSE)</f>
        <v>#N/A</v>
      </c>
    </row>
    <row r="18" spans="1:7" ht="49.5" customHeight="1" hidden="1">
      <c r="A18" s="52">
        <v>13</v>
      </c>
      <c r="B18" s="60">
        <v>0.74375</v>
      </c>
      <c r="C18" s="58" t="s">
        <v>13</v>
      </c>
      <c r="D18" s="63" t="str">
        <f>VLOOKUP(C18,'リーグ戦表'!B6:D13,2,FALSE)</f>
        <v>田上闘球ＦＵＴURES</v>
      </c>
      <c r="E18" s="44" t="s">
        <v>25</v>
      </c>
      <c r="F18" s="45" t="s">
        <v>32</v>
      </c>
      <c r="G18" s="66" t="e">
        <f>VLOOKUP(F18,'リーグ戦表'!B6:D13,2,FALSE)</f>
        <v>#N/A</v>
      </c>
    </row>
    <row r="19" spans="1:7" ht="49.5" customHeight="1" hidden="1">
      <c r="A19" s="52">
        <v>14</v>
      </c>
      <c r="B19" s="60">
        <v>0.749305555555555</v>
      </c>
      <c r="C19" s="58" t="s">
        <v>24</v>
      </c>
      <c r="D19" s="63" t="str">
        <f>VLOOKUP(C19,'リーグ戦表'!B6:D13,2,FALSE)</f>
        <v>ミックスジュニア</v>
      </c>
      <c r="E19" s="44" t="s">
        <v>25</v>
      </c>
      <c r="F19" s="45" t="s">
        <v>28</v>
      </c>
      <c r="G19" s="66" t="e">
        <f>VLOOKUP(F19,'リーグ戦表'!B6:D13,2,FALSE)</f>
        <v>#N/A</v>
      </c>
    </row>
    <row r="20" spans="1:7" ht="49.5" customHeight="1" hidden="1">
      <c r="A20" s="71">
        <v>15</v>
      </c>
      <c r="B20" s="60">
        <v>0.754861111111111</v>
      </c>
      <c r="C20" s="58" t="s">
        <v>26</v>
      </c>
      <c r="D20" s="72" t="str">
        <f>VLOOKUP(C20,'リーグ戦表'!B6:D13,2,FALSE)</f>
        <v>ドッジの王子様</v>
      </c>
      <c r="E20" s="45" t="s">
        <v>25</v>
      </c>
      <c r="F20" s="45" t="s">
        <v>12</v>
      </c>
      <c r="G20" s="73" t="e">
        <f>VLOOKUP(F20,'リーグ戦表'!B6:D13,2,FALSE)</f>
        <v>#N/A</v>
      </c>
    </row>
    <row r="21" spans="1:7" ht="49.5" customHeight="1" hidden="1">
      <c r="A21" s="52">
        <v>16</v>
      </c>
      <c r="B21" s="60">
        <v>0.760416666666666</v>
      </c>
      <c r="C21" s="57" t="s">
        <v>11</v>
      </c>
      <c r="D21" s="72" t="str">
        <f>VLOOKUP(C21,'リーグ戦表'!B6:D13,2,FALSE)</f>
        <v>鞍月アタッカーズジュニア</v>
      </c>
      <c r="E21" s="45" t="s">
        <v>25</v>
      </c>
      <c r="F21" s="44" t="s">
        <v>28</v>
      </c>
      <c r="G21" s="73" t="e">
        <f>VLOOKUP(F21,'リーグ戦表'!B6:D13,2,FALSE)</f>
        <v>#N/A</v>
      </c>
    </row>
    <row r="22" spans="1:7" ht="49.5" customHeight="1" hidden="1">
      <c r="A22" s="52">
        <v>17</v>
      </c>
      <c r="B22" s="60">
        <v>0.765972222222222</v>
      </c>
      <c r="C22" s="74" t="s">
        <v>24</v>
      </c>
      <c r="D22" s="72" t="str">
        <f>VLOOKUP(C22,'リーグ戦表'!B6:D13,2,FALSE)</f>
        <v>ミックスジュニア</v>
      </c>
      <c r="E22" s="45" t="s">
        <v>25</v>
      </c>
      <c r="F22" s="70" t="s">
        <v>32</v>
      </c>
      <c r="G22" s="73" t="e">
        <f>VLOOKUP(F22,'リーグ戦表'!B6:D13,2,FALSE)</f>
        <v>#N/A</v>
      </c>
    </row>
    <row r="23" spans="1:7" ht="49.5" customHeight="1" hidden="1">
      <c r="A23" s="52">
        <v>18</v>
      </c>
      <c r="B23" s="60">
        <v>0.771527777777777</v>
      </c>
      <c r="C23" s="74" t="s">
        <v>13</v>
      </c>
      <c r="D23" s="72" t="str">
        <f>VLOOKUP(C23,'リーグ戦表'!B6:D13,2,FALSE)</f>
        <v>田上闘球ＦＵＴURES</v>
      </c>
      <c r="E23" s="45" t="s">
        <v>25</v>
      </c>
      <c r="F23" s="70" t="s">
        <v>12</v>
      </c>
      <c r="G23" s="73" t="e">
        <f>VLOOKUP(F23,'リーグ戦表'!B6:D13,2,FALSE)</f>
        <v>#N/A</v>
      </c>
    </row>
    <row r="24" spans="1:7" ht="49.5" customHeight="1" thickBot="1">
      <c r="A24" s="53">
        <v>6</v>
      </c>
      <c r="B24" s="61">
        <v>0.7222222222222222</v>
      </c>
      <c r="C24" s="107" t="s">
        <v>26</v>
      </c>
      <c r="D24" s="64" t="str">
        <f>VLOOKUP(C24,'リーグ戦表'!B6:D13,2,FALSE)</f>
        <v>ドッジの王子様</v>
      </c>
      <c r="E24" s="46" t="s">
        <v>25</v>
      </c>
      <c r="F24" s="108" t="s">
        <v>24</v>
      </c>
      <c r="G24" s="67" t="str">
        <f>VLOOKUP(F24,'リーグ戦表'!B6:D13,2,FALSE)</f>
        <v>ミックスジュニア</v>
      </c>
    </row>
    <row r="25" spans="1:7" ht="30" customHeight="1" hidden="1">
      <c r="A25" s="52">
        <v>16</v>
      </c>
      <c r="B25" s="60">
        <v>0.7152777777777778</v>
      </c>
      <c r="C25" s="102" t="s">
        <v>13</v>
      </c>
      <c r="D25" s="103" t="str">
        <f>VLOOKUP(C25,'リーグ戦表'!B6:D13,2,FALSE)</f>
        <v>田上闘球ＦＵＴURES</v>
      </c>
      <c r="E25" s="104" t="s">
        <v>25</v>
      </c>
      <c r="F25" s="105" t="s">
        <v>33</v>
      </c>
      <c r="G25" s="106" t="e">
        <f>VLOOKUP(F25,'リーグ戦表'!B6:D13,2,FALSE)</f>
        <v>#N/A</v>
      </c>
    </row>
    <row r="26" spans="1:7" ht="30" customHeight="1" hidden="1" thickBot="1">
      <c r="A26" s="71">
        <v>16.5909090909091</v>
      </c>
      <c r="B26" s="124">
        <v>0.727083333333333</v>
      </c>
      <c r="C26" s="125" t="s">
        <v>11</v>
      </c>
      <c r="D26" s="72" t="str">
        <f>VLOOKUP(C26,'リーグ戦表'!B6:D13,2,FALSE)</f>
        <v>鞍月アタッカーズジュニア</v>
      </c>
      <c r="E26" s="45" t="s">
        <v>25</v>
      </c>
      <c r="F26" s="126" t="s">
        <v>34</v>
      </c>
      <c r="G26" s="73" t="e">
        <f>VLOOKUP(F26,'リーグ戦表'!B6:D13,2,FALSE)</f>
        <v>#N/A</v>
      </c>
    </row>
    <row r="27" spans="1:7" ht="49.5" customHeight="1">
      <c r="A27" s="127">
        <v>7</v>
      </c>
      <c r="B27" s="129">
        <v>0.7291666666666666</v>
      </c>
      <c r="C27" s="141" t="s">
        <v>52</v>
      </c>
      <c r="D27" s="142"/>
      <c r="E27" s="142"/>
      <c r="F27" s="142"/>
      <c r="G27" s="143"/>
    </row>
    <row r="28" spans="1:7" ht="49.5" customHeight="1">
      <c r="A28" s="127">
        <v>8</v>
      </c>
      <c r="B28" s="129">
        <v>0.611111111111111</v>
      </c>
      <c r="C28" s="141" t="s">
        <v>53</v>
      </c>
      <c r="D28" s="142"/>
      <c r="E28" s="142"/>
      <c r="F28" s="142"/>
      <c r="G28" s="143"/>
    </row>
    <row r="29" spans="1:7" ht="49.5" customHeight="1">
      <c r="A29" s="127">
        <v>9</v>
      </c>
      <c r="B29" s="129">
        <v>0.7430555555555555</v>
      </c>
      <c r="C29" s="141" t="s">
        <v>54</v>
      </c>
      <c r="D29" s="142"/>
      <c r="E29" s="142"/>
      <c r="F29" s="142"/>
      <c r="G29" s="143"/>
    </row>
    <row r="30" spans="1:7" ht="49.5" customHeight="1" thickBot="1">
      <c r="A30" s="128">
        <v>10</v>
      </c>
      <c r="B30" s="61">
        <v>0.75</v>
      </c>
      <c r="C30" s="134" t="s">
        <v>55</v>
      </c>
      <c r="D30" s="135"/>
      <c r="E30" s="135"/>
      <c r="F30" s="135"/>
      <c r="G30" s="136"/>
    </row>
    <row r="31" spans="4:7" ht="49.5" customHeight="1">
      <c r="D31" s="4"/>
      <c r="E31" s="30"/>
      <c r="F31" s="27"/>
      <c r="G31" s="4"/>
    </row>
    <row r="32" spans="4:7" ht="49.5" customHeight="1">
      <c r="D32" s="4"/>
      <c r="E32" s="30"/>
      <c r="F32" s="27"/>
      <c r="G32" s="4"/>
    </row>
    <row r="33" spans="4:7" ht="49.5" customHeight="1">
      <c r="D33" s="4"/>
      <c r="E33" s="30"/>
      <c r="F33" s="27"/>
      <c r="G33" s="4"/>
    </row>
    <row r="34" spans="4:7" ht="19.5" customHeight="1">
      <c r="D34" s="4"/>
      <c r="E34" s="30"/>
      <c r="F34" s="27"/>
      <c r="G34" s="4"/>
    </row>
    <row r="35" spans="4:7" ht="19.5" customHeight="1">
      <c r="D35" s="4"/>
      <c r="E35" s="30"/>
      <c r="F35" s="27"/>
      <c r="G35" s="4"/>
    </row>
    <row r="36" spans="4:7" ht="19.5" customHeight="1">
      <c r="D36" s="4"/>
      <c r="E36" s="30"/>
      <c r="F36" s="27"/>
      <c r="G36" s="4"/>
    </row>
    <row r="37" spans="4:7" ht="19.5" customHeight="1">
      <c r="D37" s="4"/>
      <c r="E37" s="30"/>
      <c r="F37" s="27"/>
      <c r="G37" s="4"/>
    </row>
    <row r="38" spans="4:7" ht="19.5" customHeight="1">
      <c r="D38" s="4"/>
      <c r="E38" s="30"/>
      <c r="F38" s="27"/>
      <c r="G38" s="4"/>
    </row>
    <row r="39" spans="4:7" ht="19.5" customHeight="1">
      <c r="D39" s="4"/>
      <c r="E39" s="30"/>
      <c r="F39" s="27"/>
      <c r="G39" s="4"/>
    </row>
    <row r="40" spans="4:7" ht="19.5" customHeight="1">
      <c r="D40" s="4"/>
      <c r="E40" s="30"/>
      <c r="F40" s="27"/>
      <c r="G40" s="4"/>
    </row>
    <row r="41" spans="4:7" ht="19.5" customHeight="1">
      <c r="D41" s="4"/>
      <c r="E41" s="30"/>
      <c r="F41" s="27"/>
      <c r="G41" s="4"/>
    </row>
    <row r="42" spans="4:7" ht="19.5" customHeight="1">
      <c r="D42" s="4"/>
      <c r="E42" s="30"/>
      <c r="F42" s="27"/>
      <c r="G42" s="4"/>
    </row>
    <row r="43" spans="4:7" ht="19.5" customHeight="1">
      <c r="D43" s="4"/>
      <c r="E43" s="30"/>
      <c r="F43" s="27"/>
      <c r="G43" s="4"/>
    </row>
    <row r="44" spans="4:7" ht="14.25">
      <c r="D44" s="4"/>
      <c r="E44" s="30"/>
      <c r="F44" s="27"/>
      <c r="G44" s="4"/>
    </row>
    <row r="45" spans="4:7" ht="14.25">
      <c r="D45" s="4"/>
      <c r="E45" s="30"/>
      <c r="F45" s="27"/>
      <c r="G45" s="4"/>
    </row>
    <row r="46" spans="4:7" ht="14.25">
      <c r="D46" s="4"/>
      <c r="E46" s="30"/>
      <c r="F46" s="27"/>
      <c r="G46" s="4"/>
    </row>
    <row r="47" spans="4:7" ht="14.25">
      <c r="D47" s="4"/>
      <c r="E47" s="30"/>
      <c r="F47" s="27"/>
      <c r="G47" s="4"/>
    </row>
    <row r="48" spans="4:7" ht="14.25">
      <c r="D48" s="4"/>
      <c r="E48" s="30"/>
      <c r="F48" s="27"/>
      <c r="G48" s="4"/>
    </row>
    <row r="49" spans="4:7" ht="14.25">
      <c r="D49" s="4"/>
      <c r="E49" s="30"/>
      <c r="F49" s="27"/>
      <c r="G49" s="4"/>
    </row>
    <row r="50" spans="4:7" ht="14.25">
      <c r="D50" s="4"/>
      <c r="E50" s="30"/>
      <c r="F50" s="27"/>
      <c r="G50" s="4"/>
    </row>
    <row r="51" spans="4:7" ht="14.25">
      <c r="D51" s="4"/>
      <c r="E51" s="30"/>
      <c r="F51" s="27"/>
      <c r="G51" s="4"/>
    </row>
    <row r="52" spans="1:7" ht="14.25">
      <c r="A52" s="7"/>
      <c r="D52" s="4"/>
      <c r="E52" s="30"/>
      <c r="F52" s="27"/>
      <c r="G52" s="4"/>
    </row>
    <row r="53" spans="4:7" ht="14.25">
      <c r="D53" s="4"/>
      <c r="E53" s="30"/>
      <c r="F53" s="27"/>
      <c r="G53" s="4"/>
    </row>
    <row r="54" spans="4:7" ht="14.25">
      <c r="D54" s="4"/>
      <c r="E54" s="30"/>
      <c r="F54" s="27"/>
      <c r="G54" s="4"/>
    </row>
    <row r="55" spans="4:7" ht="14.25">
      <c r="D55" s="4"/>
      <c r="E55" s="30"/>
      <c r="F55" s="27"/>
      <c r="G55" s="4"/>
    </row>
    <row r="56" spans="4:7" ht="14.25">
      <c r="D56" s="4"/>
      <c r="E56" s="30"/>
      <c r="F56" s="27"/>
      <c r="G56" s="4"/>
    </row>
    <row r="57" spans="4:7" ht="14.25">
      <c r="D57" s="4"/>
      <c r="E57" s="30"/>
      <c r="F57" s="27"/>
      <c r="G57" s="4"/>
    </row>
    <row r="58" spans="4:7" ht="14.25">
      <c r="D58" s="4"/>
      <c r="E58" s="30"/>
      <c r="F58" s="27"/>
      <c r="G58" s="4"/>
    </row>
    <row r="59" spans="4:7" ht="14.25">
      <c r="D59" s="4"/>
      <c r="E59" s="30"/>
      <c r="F59" s="27"/>
      <c r="G59" s="4"/>
    </row>
    <row r="60" spans="4:7" ht="13.5">
      <c r="D60" s="4"/>
      <c r="E60" s="31"/>
      <c r="F60" s="27"/>
      <c r="G60" s="4"/>
    </row>
  </sheetData>
  <sheetProtection/>
  <mergeCells count="7">
    <mergeCell ref="C30:G30"/>
    <mergeCell ref="C5:G5"/>
    <mergeCell ref="A2:G2"/>
    <mergeCell ref="A3:G3"/>
    <mergeCell ref="C27:G27"/>
    <mergeCell ref="C28:G28"/>
    <mergeCell ref="C29:G29"/>
  </mergeCells>
  <printOptions horizontalCentered="1"/>
  <pageMargins left="0.5905511811023623" right="0" top="1.1811023622047245" bottom="0.3937007874015748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6"/>
  <sheetViews>
    <sheetView tabSelected="1" zoomScale="75" zoomScaleNormal="75" workbookViewId="0" topLeftCell="A1">
      <selection activeCell="AM8" sqref="AM8"/>
    </sheetView>
  </sheetViews>
  <sheetFormatPr defaultColWidth="9.00390625" defaultRowHeight="13.5"/>
  <cols>
    <col min="1" max="1" width="2.125" style="21" customWidth="1"/>
    <col min="2" max="2" width="5.00390625" style="19" customWidth="1"/>
    <col min="3" max="4" width="13.625" style="40" customWidth="1"/>
    <col min="5" max="16" width="5.625" style="19" customWidth="1"/>
    <col min="17" max="22" width="5.625" style="19" hidden="1" customWidth="1"/>
    <col min="23" max="25" width="5.625" style="2" hidden="1" customWidth="1"/>
    <col min="26" max="28" width="5.625" style="19" customWidth="1"/>
    <col min="29" max="30" width="7.625" style="19" customWidth="1"/>
    <col min="31" max="31" width="6.625" style="35" hidden="1" customWidth="1"/>
    <col min="32" max="32" width="5.625" style="22" customWidth="1"/>
    <col min="33" max="33" width="7.625" style="23" hidden="1" customWidth="1"/>
    <col min="34" max="34" width="7.625" style="19" customWidth="1"/>
    <col min="35" max="35" width="7.625" style="19" hidden="1" customWidth="1"/>
    <col min="36" max="36" width="3.50390625" style="19" customWidth="1"/>
    <col min="37" max="16384" width="9.00390625" style="19" customWidth="1"/>
  </cols>
  <sheetData>
    <row r="1" spans="1:34" ht="57.75" customHeight="1">
      <c r="A1" s="210" t="s">
        <v>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</row>
    <row r="2" ht="55.5" customHeight="1">
      <c r="A2" s="19"/>
    </row>
    <row r="3" spans="1:36" ht="27.75" customHeight="1" thickBot="1">
      <c r="A3" s="16"/>
      <c r="B3" s="16"/>
      <c r="C3" s="41"/>
      <c r="D3" s="41"/>
      <c r="E3" s="16"/>
      <c r="F3" s="16">
        <v>1</v>
      </c>
      <c r="G3" s="16"/>
      <c r="H3" s="16"/>
      <c r="I3" s="16">
        <v>2</v>
      </c>
      <c r="J3" s="16"/>
      <c r="K3" s="16"/>
      <c r="L3" s="16">
        <v>3</v>
      </c>
      <c r="M3" s="16"/>
      <c r="N3" s="16"/>
      <c r="O3" s="16">
        <v>4</v>
      </c>
      <c r="P3" s="16"/>
      <c r="Q3" s="16"/>
      <c r="R3" s="16">
        <v>5</v>
      </c>
      <c r="S3" s="16"/>
      <c r="T3" s="16"/>
      <c r="U3" s="16">
        <v>6</v>
      </c>
      <c r="V3" s="16"/>
      <c r="W3" s="16"/>
      <c r="X3" s="16">
        <v>7</v>
      </c>
      <c r="Y3" s="16"/>
      <c r="Z3" s="16"/>
      <c r="AA3" s="16"/>
      <c r="AB3" s="16"/>
      <c r="AC3" s="16"/>
      <c r="AD3" s="16"/>
      <c r="AE3" s="33"/>
      <c r="AF3" s="17"/>
      <c r="AG3" s="18"/>
      <c r="AH3" s="16"/>
      <c r="AI3" s="16"/>
      <c r="AJ3" s="16"/>
    </row>
    <row r="4" spans="1:36" ht="30" customHeight="1">
      <c r="A4" s="16"/>
      <c r="B4" s="189"/>
      <c r="C4" s="190" t="s">
        <v>17</v>
      </c>
      <c r="D4" s="190"/>
      <c r="E4" s="181" t="str">
        <f>C6</f>
        <v>ドッジの王子様</v>
      </c>
      <c r="F4" s="182"/>
      <c r="G4" s="183"/>
      <c r="H4" s="181" t="str">
        <f>C8</f>
        <v>鞍月アタッカーズジュニア</v>
      </c>
      <c r="I4" s="182"/>
      <c r="J4" s="183"/>
      <c r="K4" s="181" t="str">
        <f>C10</f>
        <v>田上闘球ＦＵＴURES</v>
      </c>
      <c r="L4" s="182"/>
      <c r="M4" s="183"/>
      <c r="N4" s="181" t="str">
        <f>C12</f>
        <v>ミックスジュニア</v>
      </c>
      <c r="O4" s="182"/>
      <c r="P4" s="183"/>
      <c r="Q4" s="181" t="e">
        <f>#REF!</f>
        <v>#REF!</v>
      </c>
      <c r="R4" s="182"/>
      <c r="S4" s="183"/>
      <c r="T4" s="181" t="e">
        <f>#REF!</f>
        <v>#REF!</v>
      </c>
      <c r="U4" s="182"/>
      <c r="V4" s="183"/>
      <c r="W4" s="181" t="e">
        <f>#REF!</f>
        <v>#REF!</v>
      </c>
      <c r="X4" s="182"/>
      <c r="Y4" s="183"/>
      <c r="Z4" s="192" t="s">
        <v>0</v>
      </c>
      <c r="AA4" s="194" t="s">
        <v>1</v>
      </c>
      <c r="AB4" s="194" t="s">
        <v>2</v>
      </c>
      <c r="AC4" s="202" t="s">
        <v>3</v>
      </c>
      <c r="AD4" s="204" t="s">
        <v>19</v>
      </c>
      <c r="AE4" s="206"/>
      <c r="AF4" s="208" t="s">
        <v>8</v>
      </c>
      <c r="AG4" s="187" t="s">
        <v>9</v>
      </c>
      <c r="AH4" s="211" t="s">
        <v>4</v>
      </c>
      <c r="AI4" s="196" t="s">
        <v>5</v>
      </c>
      <c r="AJ4" s="16"/>
    </row>
    <row r="5" spans="1:36" ht="30" customHeight="1">
      <c r="A5" s="16"/>
      <c r="B5" s="159"/>
      <c r="C5" s="191"/>
      <c r="D5" s="191"/>
      <c r="E5" s="184"/>
      <c r="F5" s="185"/>
      <c r="G5" s="186"/>
      <c r="H5" s="184"/>
      <c r="I5" s="185"/>
      <c r="J5" s="186"/>
      <c r="K5" s="184"/>
      <c r="L5" s="185"/>
      <c r="M5" s="186"/>
      <c r="N5" s="184"/>
      <c r="O5" s="185"/>
      <c r="P5" s="186"/>
      <c r="Q5" s="184"/>
      <c r="R5" s="185"/>
      <c r="S5" s="186"/>
      <c r="T5" s="184"/>
      <c r="U5" s="185"/>
      <c r="V5" s="186"/>
      <c r="W5" s="184"/>
      <c r="X5" s="185"/>
      <c r="Y5" s="186"/>
      <c r="Z5" s="193"/>
      <c r="AA5" s="195"/>
      <c r="AB5" s="195"/>
      <c r="AC5" s="203"/>
      <c r="AD5" s="205"/>
      <c r="AE5" s="207"/>
      <c r="AF5" s="209"/>
      <c r="AG5" s="188"/>
      <c r="AH5" s="212"/>
      <c r="AI5" s="158"/>
      <c r="AJ5" s="16"/>
    </row>
    <row r="6" spans="1:36" ht="34.5" customHeight="1">
      <c r="A6" s="16"/>
      <c r="B6" s="144" t="s">
        <v>20</v>
      </c>
      <c r="C6" s="175" t="str">
        <f>VLOOKUP(B6,'出場チーム'!C5:D10,2,FALSE)</f>
        <v>ドッジの王子様</v>
      </c>
      <c r="D6" s="176"/>
      <c r="E6" s="165"/>
      <c r="F6" s="166"/>
      <c r="G6" s="167"/>
      <c r="H6" s="75"/>
      <c r="I6" s="76" t="str">
        <f>IF(H7="","",IF(H7=J7,"△",IF(H7&gt;J7,"〇","×")))</f>
        <v>〇</v>
      </c>
      <c r="J6" s="76"/>
      <c r="K6" s="75"/>
      <c r="L6" s="76" t="str">
        <f>IF(K7="","",IF(K7=M7,"△",IF(K7&gt;M7,"〇","×")))</f>
        <v>×</v>
      </c>
      <c r="M6" s="77"/>
      <c r="N6" s="76"/>
      <c r="O6" s="76" t="str">
        <f>IF(N7="","",IF(N7=P7,"△",IF(N7&gt;P7,"〇","×")))</f>
        <v>〇</v>
      </c>
      <c r="P6" s="76"/>
      <c r="Q6" s="75"/>
      <c r="R6" s="76" t="str">
        <f>IF(Q7="","",IF(Q7=S7,"△",IF(Q7&gt;S7,"〇","×")))</f>
        <v>×</v>
      </c>
      <c r="S6" s="77"/>
      <c r="T6" s="76"/>
      <c r="U6" s="76" t="str">
        <f>IF(T7="","",IF(T7=V7,"△",IF(T7&gt;V7,"〇","×")))</f>
        <v>×</v>
      </c>
      <c r="V6" s="76"/>
      <c r="W6" s="75"/>
      <c r="X6" s="76" t="str">
        <f>IF(W7="","",IF(W7=Y7,"△",IF(W7&gt;Y7,"〇","×")))</f>
        <v>×</v>
      </c>
      <c r="Y6" s="76"/>
      <c r="Z6" s="151">
        <f>COUNTIF(E6:P6,"〇")</f>
        <v>2</v>
      </c>
      <c r="AA6" s="153">
        <f>_xlfn.COUNTIFS(H6:P6,"×")</f>
        <v>1</v>
      </c>
      <c r="AB6" s="153">
        <f>COUNTIF(E6:Y6,"△")</f>
        <v>0</v>
      </c>
      <c r="AC6" s="153">
        <f>Z6*2+AB6</f>
        <v>4</v>
      </c>
      <c r="AD6" s="146">
        <v>9</v>
      </c>
      <c r="AE6" s="147">
        <f>IF(AD6="","",AC6*1000+AD6)</f>
        <v>4009</v>
      </c>
      <c r="AF6" s="149">
        <v>4</v>
      </c>
      <c r="AG6" s="155">
        <f>AD6-(N(G7)+N(J7)+N(M7)+N(P7)+N(S7)+N(V7))</f>
        <v>-3</v>
      </c>
      <c r="AH6" s="157">
        <f>IF(AE6="","",RANK(AE6,$AE$6:$AE$13,0))</f>
        <v>2</v>
      </c>
      <c r="AI6" s="158"/>
      <c r="AJ6" s="16"/>
    </row>
    <row r="7" spans="1:36" ht="34.5" customHeight="1">
      <c r="A7" s="16"/>
      <c r="B7" s="145"/>
      <c r="C7" s="197"/>
      <c r="D7" s="198"/>
      <c r="E7" s="199"/>
      <c r="F7" s="200"/>
      <c r="G7" s="201"/>
      <c r="H7" s="78">
        <v>5</v>
      </c>
      <c r="I7" s="78" t="s">
        <v>35</v>
      </c>
      <c r="J7" s="78">
        <v>0</v>
      </c>
      <c r="K7" s="79">
        <v>0</v>
      </c>
      <c r="L7" s="78" t="s">
        <v>35</v>
      </c>
      <c r="M7" s="80">
        <v>4</v>
      </c>
      <c r="N7" s="78">
        <v>4</v>
      </c>
      <c r="O7" s="78" t="s">
        <v>35</v>
      </c>
      <c r="P7" s="78">
        <v>0</v>
      </c>
      <c r="Q7" s="79">
        <v>3</v>
      </c>
      <c r="R7" s="78" t="s">
        <v>35</v>
      </c>
      <c r="S7" s="80">
        <v>6</v>
      </c>
      <c r="T7" s="78">
        <v>1</v>
      </c>
      <c r="U7" s="78" t="s">
        <v>35</v>
      </c>
      <c r="V7" s="78">
        <v>2</v>
      </c>
      <c r="W7" s="79">
        <v>0</v>
      </c>
      <c r="X7" s="78" t="s">
        <v>35</v>
      </c>
      <c r="Y7" s="78">
        <v>4</v>
      </c>
      <c r="Z7" s="152"/>
      <c r="AA7" s="154"/>
      <c r="AB7" s="154"/>
      <c r="AC7" s="154"/>
      <c r="AD7" s="146"/>
      <c r="AE7" s="148"/>
      <c r="AF7" s="150"/>
      <c r="AG7" s="156"/>
      <c r="AH7" s="157"/>
      <c r="AI7" s="158"/>
      <c r="AJ7" s="16"/>
    </row>
    <row r="8" spans="1:36" ht="34.5" customHeight="1">
      <c r="A8" s="16"/>
      <c r="B8" s="159" t="s">
        <v>21</v>
      </c>
      <c r="C8" s="160" t="str">
        <f>VLOOKUP(B8,'出場チーム'!C5:D10,2,FALSE)</f>
        <v>鞍月アタッカーズジュニア</v>
      </c>
      <c r="D8" s="160"/>
      <c r="E8" s="81"/>
      <c r="F8" s="82" t="str">
        <f>IF(E9="","",IF(E9=G9,"△",IF(E9&gt;G9,"〇","×")))</f>
        <v>×</v>
      </c>
      <c r="G8" s="83"/>
      <c r="H8" s="165"/>
      <c r="I8" s="166"/>
      <c r="J8" s="167"/>
      <c r="K8" s="75"/>
      <c r="L8" s="76" t="str">
        <f>IF(K9="","",IF(K9=M9,"△",IF(K9&gt;M9,"〇","×")))</f>
        <v>×</v>
      </c>
      <c r="M8" s="77"/>
      <c r="N8" s="76"/>
      <c r="O8" s="76" t="str">
        <f>IF(N9="","",IF(N9=P9,"△",IF(N9&gt;P9,"〇","×")))</f>
        <v>×</v>
      </c>
      <c r="P8" s="76"/>
      <c r="Q8" s="75"/>
      <c r="R8" s="76" t="str">
        <f>IF(Q9="","",IF(Q9=S9,"△",IF(Q9&gt;S9,"〇","×")))</f>
        <v>×</v>
      </c>
      <c r="S8" s="77"/>
      <c r="T8" s="76"/>
      <c r="U8" s="76" t="str">
        <f>IF(T9="","",IF(T9=V9,"△",IF(T9&gt;V9,"〇","×")))</f>
        <v>×</v>
      </c>
      <c r="V8" s="76"/>
      <c r="W8" s="75"/>
      <c r="X8" s="76" t="str">
        <f>IF(W9="","",IF(W9=Y9,"△",IF(W9&gt;Y9,"〇","×")))</f>
        <v>×</v>
      </c>
      <c r="Y8" s="77"/>
      <c r="Z8" s="151">
        <f>COUNTIF(E8:P8,"〇")</f>
        <v>0</v>
      </c>
      <c r="AA8" s="153">
        <f>_xlfn.COUNTIFS(E8:P8,"×")</f>
        <v>3</v>
      </c>
      <c r="AB8" s="153">
        <f>COUNTIF(E8:Y8,"△")</f>
        <v>0</v>
      </c>
      <c r="AC8" s="153">
        <f>Z8*2+AB8</f>
        <v>0</v>
      </c>
      <c r="AD8" s="146">
        <v>0</v>
      </c>
      <c r="AE8" s="147">
        <f>IF(AD8="","",AC8*1000+AD8)</f>
        <v>0</v>
      </c>
      <c r="AF8" s="149">
        <v>15</v>
      </c>
      <c r="AG8" s="155">
        <f>AD8-(N(G9)+N(J9)+N(M9)+N(P9)+N(S9)+N(V9))</f>
        <v>-27</v>
      </c>
      <c r="AH8" s="157">
        <f>IF(AE8="","",RANK(AE8,$AE$6:$AE$13,0))</f>
        <v>4</v>
      </c>
      <c r="AI8" s="158"/>
      <c r="AJ8" s="16"/>
    </row>
    <row r="9" spans="1:36" ht="34.5" customHeight="1">
      <c r="A9" s="16"/>
      <c r="B9" s="159"/>
      <c r="C9" s="160"/>
      <c r="D9" s="160"/>
      <c r="E9" s="84">
        <f>IF(J7="","",J7)</f>
        <v>0</v>
      </c>
      <c r="F9" s="84" t="s">
        <v>35</v>
      </c>
      <c r="G9" s="85">
        <f>IF(H7="","",H7)</f>
        <v>5</v>
      </c>
      <c r="H9" s="199"/>
      <c r="I9" s="200"/>
      <c r="J9" s="201"/>
      <c r="K9" s="86">
        <v>0</v>
      </c>
      <c r="L9" s="87" t="s">
        <v>35</v>
      </c>
      <c r="M9" s="88">
        <v>5</v>
      </c>
      <c r="N9" s="87">
        <v>0</v>
      </c>
      <c r="O9" s="87" t="s">
        <v>35</v>
      </c>
      <c r="P9" s="87">
        <v>5</v>
      </c>
      <c r="Q9" s="86">
        <v>0</v>
      </c>
      <c r="R9" s="87" t="s">
        <v>35</v>
      </c>
      <c r="S9" s="88">
        <v>7</v>
      </c>
      <c r="T9" s="87">
        <v>1</v>
      </c>
      <c r="U9" s="87" t="s">
        <v>35</v>
      </c>
      <c r="V9" s="87">
        <v>5</v>
      </c>
      <c r="W9" s="86">
        <v>0</v>
      </c>
      <c r="X9" s="78" t="s">
        <v>35</v>
      </c>
      <c r="Y9" s="87">
        <v>6</v>
      </c>
      <c r="Z9" s="152"/>
      <c r="AA9" s="154"/>
      <c r="AB9" s="154"/>
      <c r="AC9" s="154"/>
      <c r="AD9" s="146"/>
      <c r="AE9" s="148"/>
      <c r="AF9" s="150"/>
      <c r="AG9" s="156"/>
      <c r="AH9" s="157"/>
      <c r="AI9" s="158"/>
      <c r="AJ9" s="16"/>
    </row>
    <row r="10" spans="1:36" ht="34.5" customHeight="1">
      <c r="A10" s="16"/>
      <c r="B10" s="144" t="s">
        <v>22</v>
      </c>
      <c r="C10" s="160" t="str">
        <f>VLOOKUP(B10,'出場チーム'!C5:D10,2,FALSE)</f>
        <v>田上闘球ＦＵＴURES</v>
      </c>
      <c r="D10" s="160"/>
      <c r="E10" s="81"/>
      <c r="F10" s="82" t="str">
        <f>IF(E11="","",IF(E11=G11,"△",IF(E11&gt;G11,"〇","×")))</f>
        <v>〇</v>
      </c>
      <c r="G10" s="83"/>
      <c r="H10" s="82"/>
      <c r="I10" s="82" t="str">
        <f>IF(H11="","",IF(H11=J11,"△",IF(H11&gt;J11,"〇","×")))</f>
        <v>〇</v>
      </c>
      <c r="J10" s="83"/>
      <c r="K10" s="165"/>
      <c r="L10" s="166"/>
      <c r="M10" s="167"/>
      <c r="N10" s="75"/>
      <c r="O10" s="76" t="str">
        <f>IF(N11="","",IF(N11=P11,"△",IF(N11&gt;P11,"〇","×")))</f>
        <v>×</v>
      </c>
      <c r="P10" s="76"/>
      <c r="Q10" s="89"/>
      <c r="R10" s="76" t="str">
        <f>IF(Q11="","",IF(Q11=S11,"△",IF(Q11&gt;S11,"〇","×")))</f>
        <v>×</v>
      </c>
      <c r="S10" s="77"/>
      <c r="T10" s="76"/>
      <c r="U10" s="76" t="str">
        <f>IF(T11="","",IF(T11=V11,"△",IF(T11&gt;V11,"〇","×")))</f>
        <v>〇</v>
      </c>
      <c r="V10" s="76"/>
      <c r="W10" s="89"/>
      <c r="X10" s="76" t="str">
        <f>IF(W11="","",IF(W11=Y11,"△",IF(W11&gt;Y11,"〇","×")))</f>
        <v>×</v>
      </c>
      <c r="Y10" s="77"/>
      <c r="Z10" s="151">
        <f>COUNTIF(E10:P10,"〇")</f>
        <v>2</v>
      </c>
      <c r="AA10" s="153">
        <f>_xlfn.COUNTIFS(E10:P11,"×")</f>
        <v>1</v>
      </c>
      <c r="AB10" s="153">
        <f>COUNTIF(E10:Y10,"△")</f>
        <v>0</v>
      </c>
      <c r="AC10" s="153">
        <f>Z10*2+AB10</f>
        <v>4</v>
      </c>
      <c r="AD10" s="146">
        <v>9</v>
      </c>
      <c r="AE10" s="147">
        <f>IF(AD10="","",AC10*1000+AD10)</f>
        <v>4009</v>
      </c>
      <c r="AF10" s="149">
        <v>5</v>
      </c>
      <c r="AG10" s="155">
        <f>AD10-(N(G11)+N(J11)+N(M11)+N(P11)+N(S11)+N(V11))</f>
        <v>-2</v>
      </c>
      <c r="AH10" s="157">
        <v>3</v>
      </c>
      <c r="AI10" s="158"/>
      <c r="AJ10" s="16"/>
    </row>
    <row r="11" spans="1:36" ht="34.5" customHeight="1">
      <c r="A11" s="16"/>
      <c r="B11" s="145"/>
      <c r="C11" s="160"/>
      <c r="D11" s="160"/>
      <c r="E11" s="84">
        <f>IF(M7="","",M7)</f>
        <v>4</v>
      </c>
      <c r="F11" s="90" t="s">
        <v>35</v>
      </c>
      <c r="G11" s="85">
        <f>IF(K7="","",K7)</f>
        <v>0</v>
      </c>
      <c r="H11" s="90">
        <f>IF(M9="","",M9)</f>
        <v>5</v>
      </c>
      <c r="I11" s="90" t="s">
        <v>35</v>
      </c>
      <c r="J11" s="90">
        <f>IF(K9="","",K9)</f>
        <v>0</v>
      </c>
      <c r="K11" s="199"/>
      <c r="L11" s="200"/>
      <c r="M11" s="201"/>
      <c r="N11" s="78">
        <v>0</v>
      </c>
      <c r="O11" s="78" t="s">
        <v>35</v>
      </c>
      <c r="P11" s="78">
        <v>5</v>
      </c>
      <c r="Q11" s="79">
        <v>2</v>
      </c>
      <c r="R11" s="78" t="s">
        <v>35</v>
      </c>
      <c r="S11" s="80">
        <v>4</v>
      </c>
      <c r="T11" s="78">
        <v>3</v>
      </c>
      <c r="U11" s="78" t="s">
        <v>35</v>
      </c>
      <c r="V11" s="78">
        <v>2</v>
      </c>
      <c r="W11" s="79">
        <v>1</v>
      </c>
      <c r="X11" s="78" t="s">
        <v>35</v>
      </c>
      <c r="Y11" s="78">
        <v>2</v>
      </c>
      <c r="Z11" s="152"/>
      <c r="AA11" s="154"/>
      <c r="AB11" s="154"/>
      <c r="AC11" s="154"/>
      <c r="AD11" s="146"/>
      <c r="AE11" s="148"/>
      <c r="AF11" s="150"/>
      <c r="AG11" s="156"/>
      <c r="AH11" s="157"/>
      <c r="AI11" s="158"/>
      <c r="AJ11" s="16"/>
    </row>
    <row r="12" spans="1:36" ht="34.5" customHeight="1">
      <c r="A12" s="16"/>
      <c r="B12" s="144" t="s">
        <v>23</v>
      </c>
      <c r="C12" s="175" t="str">
        <f>VLOOKUP(B12,'出場チーム'!C5:D10,2,FALSE)</f>
        <v>ミックスジュニア</v>
      </c>
      <c r="D12" s="176"/>
      <c r="E12" s="81"/>
      <c r="F12" s="82" t="str">
        <f>IF(E13="","",IF(E13=G13,"△",IF(E13&gt;G13,"〇","×")))</f>
        <v>×</v>
      </c>
      <c r="G12" s="83"/>
      <c r="H12" s="82"/>
      <c r="I12" s="82" t="str">
        <f>IF(H13="","",IF(H13=J13,"△",IF(H13&gt;J13,"〇","×")))</f>
        <v>〇</v>
      </c>
      <c r="J12" s="82"/>
      <c r="K12" s="81"/>
      <c r="L12" s="82" t="str">
        <f>IF(K13="","",IF(K13=M13,"△",IF(K13&gt;M13,"〇","×")))</f>
        <v>〇</v>
      </c>
      <c r="M12" s="83"/>
      <c r="N12" s="165"/>
      <c r="O12" s="166"/>
      <c r="P12" s="167"/>
      <c r="Q12" s="75"/>
      <c r="R12" s="76" t="str">
        <f>IF(Q13="","",IF(Q13=S13,"△",IF(Q13&gt;S13,"〇","×")))</f>
        <v>〇</v>
      </c>
      <c r="S12" s="77"/>
      <c r="T12" s="76"/>
      <c r="U12" s="76" t="str">
        <f>IF(T13="","",IF(T13=V13,"△",IF(T13&gt;V13,"〇","×")))</f>
        <v>〇</v>
      </c>
      <c r="V12" s="77"/>
      <c r="W12" s="76"/>
      <c r="X12" s="76" t="str">
        <f>IF(W13="","",IF(W13=Y13,"△",IF(W13&gt;Y13,"〇","×")))</f>
        <v>×</v>
      </c>
      <c r="Y12" s="76"/>
      <c r="Z12" s="151">
        <f>COUNTIF(E12:P12,"〇")</f>
        <v>2</v>
      </c>
      <c r="AA12" s="153">
        <f>COUNTIF(E12:P12,"×")</f>
        <v>1</v>
      </c>
      <c r="AB12" s="153">
        <f>COUNTIF(E12:Y12,"△")</f>
        <v>0</v>
      </c>
      <c r="AC12" s="153">
        <f>Z12*2+AB12</f>
        <v>4</v>
      </c>
      <c r="AD12" s="146">
        <v>10</v>
      </c>
      <c r="AE12" s="147">
        <f>IF(AD12="","",AC12*1000+AD12)</f>
        <v>4010</v>
      </c>
      <c r="AF12" s="149">
        <v>4</v>
      </c>
      <c r="AG12" s="155">
        <f>AD12-(N(G13)+N(J13)+N(M13)+N(P13)+N(S13)+N(V13)+N(Y13))</f>
        <v>-1</v>
      </c>
      <c r="AH12" s="157">
        <v>1</v>
      </c>
      <c r="AI12" s="172"/>
      <c r="AJ12" s="16"/>
    </row>
    <row r="13" spans="1:36" ht="34.5" customHeight="1" thickBot="1">
      <c r="A13" s="16"/>
      <c r="B13" s="174"/>
      <c r="C13" s="177"/>
      <c r="D13" s="178"/>
      <c r="E13" s="91">
        <f>IF(P7="","",P7)</f>
        <v>0</v>
      </c>
      <c r="F13" s="91" t="s">
        <v>35</v>
      </c>
      <c r="G13" s="92">
        <f>IF(N7="","",N7)</f>
        <v>4</v>
      </c>
      <c r="H13" s="91">
        <f>IF(P9="","",P9)</f>
        <v>5</v>
      </c>
      <c r="I13" s="91" t="s">
        <v>35</v>
      </c>
      <c r="J13" s="91">
        <f>IF(N9="","",N9)</f>
        <v>0</v>
      </c>
      <c r="K13" s="93">
        <f>IF(P11="","",P11)</f>
        <v>5</v>
      </c>
      <c r="L13" s="91" t="s">
        <v>35</v>
      </c>
      <c r="M13" s="92">
        <f>IF(N11="","",N11)</f>
        <v>0</v>
      </c>
      <c r="N13" s="168"/>
      <c r="O13" s="169"/>
      <c r="P13" s="170"/>
      <c r="Q13" s="109">
        <v>4</v>
      </c>
      <c r="R13" s="110" t="s">
        <v>35</v>
      </c>
      <c r="S13" s="111">
        <v>1</v>
      </c>
      <c r="T13" s="110">
        <v>3</v>
      </c>
      <c r="U13" s="110" t="s">
        <v>35</v>
      </c>
      <c r="V13" s="110">
        <v>2</v>
      </c>
      <c r="W13" s="109">
        <v>0</v>
      </c>
      <c r="X13" s="110" t="s">
        <v>35</v>
      </c>
      <c r="Y13" s="110">
        <v>4</v>
      </c>
      <c r="Z13" s="171"/>
      <c r="AA13" s="163"/>
      <c r="AB13" s="163"/>
      <c r="AC13" s="163"/>
      <c r="AD13" s="179"/>
      <c r="AE13" s="180"/>
      <c r="AF13" s="161"/>
      <c r="AG13" s="162"/>
      <c r="AH13" s="164"/>
      <c r="AI13" s="173"/>
      <c r="AJ13" s="16"/>
    </row>
    <row r="14" spans="1:36" ht="24.75" customHeight="1">
      <c r="A14" s="16"/>
      <c r="B14" s="16"/>
      <c r="C14" s="42"/>
      <c r="D14" s="4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4"/>
      <c r="AA14" s="24"/>
      <c r="AB14" s="24"/>
      <c r="AC14" s="24"/>
      <c r="AD14" s="24"/>
      <c r="AE14" s="34"/>
      <c r="AF14" s="25"/>
      <c r="AG14" s="18"/>
      <c r="AH14" s="24"/>
      <c r="AI14" s="16"/>
      <c r="AJ14" s="16"/>
    </row>
    <row r="15" ht="12">
      <c r="A15" s="19"/>
    </row>
    <row r="16" ht="12">
      <c r="A16" s="19"/>
    </row>
    <row r="17" ht="12">
      <c r="A17" s="19"/>
    </row>
    <row r="18" ht="12">
      <c r="A18" s="19"/>
    </row>
    <row r="19" ht="45" customHeight="1">
      <c r="A19" s="19"/>
    </row>
    <row r="20" ht="45" customHeight="1">
      <c r="A20" s="19"/>
    </row>
    <row r="21" ht="45" customHeight="1">
      <c r="A21" s="19"/>
    </row>
    <row r="22" ht="12">
      <c r="A22" s="19"/>
    </row>
    <row r="23" ht="12">
      <c r="A23" s="19"/>
    </row>
    <row r="24" ht="12">
      <c r="A24" s="19"/>
    </row>
    <row r="25" ht="12">
      <c r="A25" s="19"/>
    </row>
    <row r="26" ht="12">
      <c r="A26" s="19"/>
    </row>
  </sheetData>
  <sheetProtection/>
  <mergeCells count="72">
    <mergeCell ref="A1:AH1"/>
    <mergeCell ref="H8:J9"/>
    <mergeCell ref="Z8:Z9"/>
    <mergeCell ref="AA8:AA9"/>
    <mergeCell ref="K10:M11"/>
    <mergeCell ref="Z10:Z11"/>
    <mergeCell ref="AA10:AA11"/>
    <mergeCell ref="AH4:AH5"/>
    <mergeCell ref="N4:P5"/>
    <mergeCell ref="Q4:S5"/>
    <mergeCell ref="AI4:AI5"/>
    <mergeCell ref="C6:D7"/>
    <mergeCell ref="E6:G7"/>
    <mergeCell ref="AC4:AC5"/>
    <mergeCell ref="AD4:AD5"/>
    <mergeCell ref="AE4:AE5"/>
    <mergeCell ref="AF4:AF5"/>
    <mergeCell ref="W4:Y5"/>
    <mergeCell ref="AB4:AB5"/>
    <mergeCell ref="K4:M5"/>
    <mergeCell ref="T4:V5"/>
    <mergeCell ref="AG4:AG5"/>
    <mergeCell ref="B4:B5"/>
    <mergeCell ref="C4:D5"/>
    <mergeCell ref="E4:G5"/>
    <mergeCell ref="H4:J5"/>
    <mergeCell ref="Z4:Z5"/>
    <mergeCell ref="AA4:AA5"/>
    <mergeCell ref="AH12:AH13"/>
    <mergeCell ref="N12:P13"/>
    <mergeCell ref="Z12:Z13"/>
    <mergeCell ref="AI12:AI13"/>
    <mergeCell ref="B12:B13"/>
    <mergeCell ref="C12:D13"/>
    <mergeCell ref="AB12:AB13"/>
    <mergeCell ref="AC12:AC13"/>
    <mergeCell ref="AD12:AD13"/>
    <mergeCell ref="AE12:AE13"/>
    <mergeCell ref="AF12:AF13"/>
    <mergeCell ref="AG12:AG13"/>
    <mergeCell ref="B10:B11"/>
    <mergeCell ref="C10:D11"/>
    <mergeCell ref="AB10:AB11"/>
    <mergeCell ref="AC10:AC11"/>
    <mergeCell ref="AD10:AD11"/>
    <mergeCell ref="AE10:AE11"/>
    <mergeCell ref="AA12:AA13"/>
    <mergeCell ref="AF8:AF9"/>
    <mergeCell ref="AG8:AG9"/>
    <mergeCell ref="AH8:AH9"/>
    <mergeCell ref="AI8:AI9"/>
    <mergeCell ref="AG10:AG11"/>
    <mergeCell ref="AH10:AH11"/>
    <mergeCell ref="AI10:AI11"/>
    <mergeCell ref="AF10:AF11"/>
    <mergeCell ref="AG6:AG7"/>
    <mergeCell ref="AH6:AH7"/>
    <mergeCell ref="AI6:AI7"/>
    <mergeCell ref="B8:B9"/>
    <mergeCell ref="C8:D9"/>
    <mergeCell ref="AB8:AB9"/>
    <mergeCell ref="AC8:AC9"/>
    <mergeCell ref="AD8:AD9"/>
    <mergeCell ref="AE8:AE9"/>
    <mergeCell ref="AC6:AC7"/>
    <mergeCell ref="B6:B7"/>
    <mergeCell ref="AD6:AD7"/>
    <mergeCell ref="AE6:AE7"/>
    <mergeCell ref="AF6:AF7"/>
    <mergeCell ref="Z6:Z7"/>
    <mergeCell ref="AA6:AA7"/>
    <mergeCell ref="AB6:AB7"/>
  </mergeCells>
  <printOptions horizontalCentered="1" verticalCentered="1"/>
  <pageMargins left="0.5905511811023623" right="0.1968503937007874" top="0.3937007874015748" bottom="0.5905511811023623" header="0" footer="0"/>
  <pageSetup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I31" sqref="I31"/>
    </sheetView>
  </sheetViews>
  <sheetFormatPr defaultColWidth="9.00390625" defaultRowHeight="13.5"/>
  <cols>
    <col min="1" max="1" width="5.625" style="0" customWidth="1"/>
  </cols>
  <sheetData>
    <row r="1" spans="2:4" ht="19.5" customHeight="1">
      <c r="B1" s="220" t="s">
        <v>41</v>
      </c>
      <c r="C1" s="220"/>
      <c r="D1" s="220"/>
    </row>
    <row r="3" ht="14.25">
      <c r="E3" s="112"/>
    </row>
    <row r="4" spans="1:6" ht="15" thickBot="1">
      <c r="A4" s="219" t="s">
        <v>48</v>
      </c>
      <c r="B4" s="213" t="s">
        <v>56</v>
      </c>
      <c r="C4" s="214"/>
      <c r="D4" s="215"/>
      <c r="E4" s="234">
        <v>5</v>
      </c>
      <c r="F4" s="121"/>
    </row>
    <row r="5" spans="1:6" ht="13.5" customHeight="1" thickTop="1">
      <c r="A5" s="219"/>
      <c r="B5" s="216"/>
      <c r="C5" s="217"/>
      <c r="D5" s="218"/>
      <c r="E5" s="235"/>
      <c r="F5" s="236"/>
    </row>
    <row r="6" spans="4:7" ht="15" thickBot="1">
      <c r="D6" s="112"/>
      <c r="E6" s="235"/>
      <c r="F6" s="237">
        <v>4</v>
      </c>
      <c r="G6" s="121" t="s">
        <v>57</v>
      </c>
    </row>
    <row r="7" spans="5:7" ht="14.25" thickTop="1">
      <c r="E7" s="114"/>
      <c r="F7" s="117"/>
      <c r="G7" s="236"/>
    </row>
    <row r="8" spans="1:7" ht="14.25" customHeight="1">
      <c r="A8" s="219" t="s">
        <v>49</v>
      </c>
      <c r="B8" s="213" t="s">
        <v>43</v>
      </c>
      <c r="C8" s="214"/>
      <c r="D8" s="215"/>
      <c r="E8" s="115"/>
      <c r="F8" s="117"/>
      <c r="G8" s="236"/>
    </row>
    <row r="9" spans="1:7" ht="13.5">
      <c r="A9" s="219"/>
      <c r="B9" s="216"/>
      <c r="C9" s="217"/>
      <c r="D9" s="218"/>
      <c r="E9" s="113">
        <v>0</v>
      </c>
      <c r="F9" s="123"/>
      <c r="G9" s="236"/>
    </row>
    <row r="10" spans="4:10" ht="15" thickBot="1">
      <c r="D10" s="112"/>
      <c r="F10" s="118"/>
      <c r="G10" s="237"/>
      <c r="H10" s="221" t="s">
        <v>29</v>
      </c>
      <c r="I10" s="229" t="s">
        <v>56</v>
      </c>
      <c r="J10" s="230"/>
    </row>
    <row r="11" spans="6:10" ht="14.25" thickTop="1">
      <c r="F11" s="114"/>
      <c r="G11" s="117"/>
      <c r="H11" s="221"/>
      <c r="I11" s="231"/>
      <c r="J11" s="232"/>
    </row>
    <row r="12" spans="1:6" ht="14.25" customHeight="1">
      <c r="A12" s="219" t="s">
        <v>50</v>
      </c>
      <c r="B12" s="213" t="s">
        <v>44</v>
      </c>
      <c r="C12" s="214"/>
      <c r="D12" s="215"/>
      <c r="E12">
        <v>0</v>
      </c>
      <c r="F12" s="122"/>
    </row>
    <row r="13" spans="1:6" ht="13.5">
      <c r="A13" s="219"/>
      <c r="B13" s="216"/>
      <c r="C13" s="217"/>
      <c r="D13" s="218"/>
      <c r="E13" s="116"/>
      <c r="F13" s="114"/>
    </row>
    <row r="14" spans="5:6" ht="13.5">
      <c r="E14" s="114"/>
      <c r="F14" s="115"/>
    </row>
    <row r="15" spans="5:7" ht="13.5">
      <c r="E15" s="238"/>
      <c r="F15" s="113">
        <v>0</v>
      </c>
      <c r="G15" s="121" t="s">
        <v>58</v>
      </c>
    </row>
    <row r="16" spans="1:6" ht="14.25" customHeight="1" thickBot="1">
      <c r="A16" s="219" t="s">
        <v>51</v>
      </c>
      <c r="B16" s="213" t="s">
        <v>27</v>
      </c>
      <c r="C16" s="214"/>
      <c r="D16" s="215"/>
      <c r="E16" s="239"/>
      <c r="F16" s="118"/>
    </row>
    <row r="17" spans="1:6" ht="14.25" thickTop="1">
      <c r="A17" s="219"/>
      <c r="B17" s="216"/>
      <c r="C17" s="217"/>
      <c r="D17" s="218"/>
      <c r="E17" s="118">
        <v>3</v>
      </c>
      <c r="F17" s="121"/>
    </row>
    <row r="21" spans="3:8" ht="13.5" customHeight="1">
      <c r="C21" s="213" t="s">
        <v>43</v>
      </c>
      <c r="D21" s="214"/>
      <c r="E21" s="215"/>
      <c r="F21">
        <v>0</v>
      </c>
      <c r="G21" s="123" t="s">
        <v>58</v>
      </c>
      <c r="H21" s="118"/>
    </row>
    <row r="22" spans="3:8" ht="13.5" customHeight="1">
      <c r="C22" s="216"/>
      <c r="D22" s="217"/>
      <c r="E22" s="218"/>
      <c r="F22" s="116"/>
      <c r="G22" s="118"/>
      <c r="H22" s="118"/>
    </row>
    <row r="23" spans="6:10" ht="14.25" thickBot="1">
      <c r="F23" s="114"/>
      <c r="G23" s="118"/>
      <c r="H23" s="224" t="s">
        <v>31</v>
      </c>
      <c r="I23" s="225" t="s">
        <v>44</v>
      </c>
      <c r="J23" s="226"/>
    </row>
    <row r="24" spans="6:10" ht="14.25" thickTop="1">
      <c r="F24" s="238"/>
      <c r="G24" s="245"/>
      <c r="H24" s="224"/>
      <c r="I24" s="227"/>
      <c r="J24" s="228"/>
    </row>
    <row r="25" spans="3:7" ht="13.5" customHeight="1" thickBot="1">
      <c r="C25" s="213" t="s">
        <v>44</v>
      </c>
      <c r="D25" s="214"/>
      <c r="E25" s="215"/>
      <c r="F25" s="239"/>
      <c r="G25" s="118"/>
    </row>
    <row r="26" spans="3:7" ht="13.5" customHeight="1" thickTop="1">
      <c r="C26" s="216"/>
      <c r="D26" s="217"/>
      <c r="E26" s="218"/>
      <c r="F26" s="118">
        <v>5</v>
      </c>
      <c r="G26" s="121" t="s">
        <v>57</v>
      </c>
    </row>
    <row r="32" spans="6:10" ht="13.5">
      <c r="F32" s="118"/>
      <c r="I32" s="118"/>
      <c r="J32" s="118"/>
    </row>
    <row r="33" spans="2:10" ht="24.75" customHeight="1">
      <c r="B33" s="223" t="s">
        <v>29</v>
      </c>
      <c r="C33" s="223"/>
      <c r="D33" s="233" t="s">
        <v>56</v>
      </c>
      <c r="E33" s="233"/>
      <c r="F33" s="119"/>
      <c r="G33" s="120"/>
      <c r="H33" s="120"/>
      <c r="I33" s="120"/>
      <c r="J33" s="120"/>
    </row>
    <row r="34" spans="2:10" ht="24.75" customHeight="1">
      <c r="B34" s="222" t="s">
        <v>30</v>
      </c>
      <c r="C34" s="222"/>
      <c r="D34" s="242" t="s">
        <v>27</v>
      </c>
      <c r="E34" s="242"/>
      <c r="F34" s="241"/>
      <c r="G34" s="120"/>
      <c r="H34" s="120"/>
      <c r="I34" s="120"/>
      <c r="J34" s="120"/>
    </row>
    <row r="35" spans="2:10" ht="24.75" customHeight="1">
      <c r="B35" s="222" t="s">
        <v>31</v>
      </c>
      <c r="C35" s="222"/>
      <c r="D35" s="244" t="s">
        <v>44</v>
      </c>
      <c r="E35" s="244"/>
      <c r="F35" s="240"/>
      <c r="G35" s="120"/>
      <c r="H35" s="120"/>
      <c r="I35" s="120"/>
      <c r="J35" s="120"/>
    </row>
    <row r="36" spans="4:5" ht="13.5">
      <c r="D36" s="243"/>
      <c r="E36" s="243"/>
    </row>
  </sheetData>
  <sheetProtection/>
  <mergeCells count="18">
    <mergeCell ref="I10:J11"/>
    <mergeCell ref="I23:J24"/>
    <mergeCell ref="B1:D1"/>
    <mergeCell ref="B16:D17"/>
    <mergeCell ref="H10:H11"/>
    <mergeCell ref="B35:C35"/>
    <mergeCell ref="B33:C33"/>
    <mergeCell ref="B34:C34"/>
    <mergeCell ref="C25:E26"/>
    <mergeCell ref="C21:E22"/>
    <mergeCell ref="H23:H24"/>
    <mergeCell ref="B4:D5"/>
    <mergeCell ref="B8:D9"/>
    <mergeCell ref="B12:D13"/>
    <mergeCell ref="A4:A5"/>
    <mergeCell ref="A8:A9"/>
    <mergeCell ref="A12:A13"/>
    <mergeCell ref="A16:A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木下　健治</dc:creator>
  <cp:keywords/>
  <dc:description/>
  <cp:lastModifiedBy>かずえ</cp:lastModifiedBy>
  <cp:lastPrinted>2011-08-13T11:53:15Z</cp:lastPrinted>
  <dcterms:created xsi:type="dcterms:W3CDTF">2001-08-01T10:09:16Z</dcterms:created>
  <dcterms:modified xsi:type="dcterms:W3CDTF">2011-08-13T11:54:01Z</dcterms:modified>
  <cp:category/>
  <cp:version/>
  <cp:contentType/>
  <cp:contentStatus/>
</cp:coreProperties>
</file>